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agops-my.sharepoint.com/personal/michal_blasinski_diag_pl/Documents/Pulpit/Oswiadczenia Zarządu H1 2025/Excel na www/"/>
    </mc:Choice>
  </mc:AlternateContent>
  <xr:revisionPtr revIDLastSave="10" documentId="8_{8297D34A-9317-4A62-B784-511F581E4BC1}" xr6:coauthVersionLast="47" xr6:coauthVersionMax="47" xr10:uidLastSave="{6CEB2B85-FEBC-4278-8B2A-10CAD0D22636}"/>
  <bookViews>
    <workbookView xWindow="-120" yWindow="-120" windowWidth="25440" windowHeight="15270" xr2:uid="{590922D6-7758-499C-A8E5-76A6AC690B78}"/>
  </bookViews>
  <sheets>
    <sheet name="Tytułowa" sheetId="1" r:id="rId1"/>
    <sheet name="Bilans" sheetId="11" r:id="rId2"/>
    <sheet name="Rachunek wyników" sheetId="15" r:id="rId3"/>
    <sheet name="Przepływy pieniężne" sheetId="4" r:id="rId4"/>
  </sheets>
  <externalReferences>
    <externalReference r:id="rId5"/>
    <externalReference r:id="rId6"/>
  </externalReferences>
  <definedNames>
    <definedName name="dane">#REF!</definedName>
    <definedName name="DANE1">'[1]Faktury w Grupie'!$A$48:$K$908</definedName>
    <definedName name="dane2017">'[1]Faktury w Grupie'!$A$48:$L$2075</definedName>
    <definedName name="DANE3Q">'[1]Faktury w Grupie'!$A$48:$L$1413</definedName>
    <definedName name="ID">OFFSET('[2](5) INT=&gt;'!$T$1,0,0,COUNTA('[2](5) INT=&gt;'!$T$1:$T$65536),1)</definedName>
    <definedName name="ll">#REF!</definedName>
    <definedName name="_xlnm.Print_Area" localSheetId="1">Bilans!$D$1:$G$54</definedName>
    <definedName name="_xlnm.Print_Area" localSheetId="3">'Przepływy pieniężne'!$C$1:$M$58</definedName>
    <definedName name="Ryz_propozycja">#REF!</definedName>
    <definedName name="SPOLKA">OFFSET('[2](5) INT=&gt;'!$S$1,0,0,COUNTA('[2](5) INT=&gt;'!$S$1:$S$65536),1)</definedName>
    <definedName name="xxxxx">OFFSET('[2](5) INT=&gt;'!$T$1,0,0,COUNTA('[2](5) INT=&gt;'!$T$1:$T$65536),1)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5" l="1"/>
  <c r="M25" i="15"/>
  <c r="M18" i="15"/>
  <c r="M23" i="15"/>
  <c r="M8" i="15"/>
  <c r="M5" i="15"/>
  <c r="Q23" i="15"/>
  <c r="Q18" i="15"/>
  <c r="Q5" i="15" l="1"/>
  <c r="Q8" i="15"/>
  <c r="O44" i="11"/>
  <c r="O37" i="11"/>
  <c r="O17" i="11"/>
  <c r="O28" i="11" s="1"/>
  <c r="O29" i="11"/>
  <c r="O5" i="11"/>
  <c r="O54" i="11" l="1"/>
  <c r="L8" i="15"/>
  <c r="L18" i="15" s="1"/>
  <c r="L23" i="15" s="1"/>
  <c r="L25" i="15" s="1"/>
  <c r="L5" i="15"/>
  <c r="P8" i="15"/>
  <c r="P5" i="15"/>
  <c r="P18" i="15" s="1"/>
  <c r="N54" i="11"/>
  <c r="N44" i="11"/>
  <c r="N37" i="11"/>
  <c r="N29" i="11"/>
  <c r="N17" i="11"/>
  <c r="N28" i="11" s="1"/>
  <c r="N5" i="11"/>
  <c r="M44" i="4"/>
  <c r="L44" i="4"/>
  <c r="D44" i="4"/>
  <c r="E44" i="4"/>
  <c r="F44" i="4"/>
  <c r="G48" i="4"/>
  <c r="G36" i="4"/>
  <c r="G6" i="4"/>
  <c r="G14" i="4"/>
  <c r="D6" i="4"/>
  <c r="G10" i="15"/>
  <c r="G29" i="15"/>
  <c r="G30" i="15"/>
  <c r="G31" i="15"/>
  <c r="G35" i="15"/>
  <c r="G36" i="15"/>
  <c r="G28" i="15"/>
  <c r="G26" i="15"/>
  <c r="G24" i="15"/>
  <c r="G20" i="15"/>
  <c r="G21" i="15"/>
  <c r="G22" i="15"/>
  <c r="G19" i="15"/>
  <c r="G11" i="15"/>
  <c r="G12" i="15"/>
  <c r="G13" i="15"/>
  <c r="G14" i="15"/>
  <c r="G15" i="15"/>
  <c r="G16" i="15"/>
  <c r="G17" i="15"/>
  <c r="G9" i="15"/>
  <c r="G7" i="15"/>
  <c r="G6" i="15"/>
  <c r="O34" i="15"/>
  <c r="G34" i="15" s="1"/>
  <c r="O32" i="15"/>
  <c r="O33" i="15" s="1"/>
  <c r="G33" i="15" s="1"/>
  <c r="O5" i="15"/>
  <c r="H40" i="11"/>
  <c r="H46" i="11"/>
  <c r="H47" i="11"/>
  <c r="H48" i="11"/>
  <c r="H49" i="11"/>
  <c r="H50" i="11"/>
  <c r="H51" i="11"/>
  <c r="H52" i="11"/>
  <c r="H53" i="11"/>
  <c r="H45" i="11"/>
  <c r="H39" i="11"/>
  <c r="H41" i="11"/>
  <c r="H42" i="11"/>
  <c r="H43" i="11"/>
  <c r="H38" i="11"/>
  <c r="H36" i="11"/>
  <c r="H31" i="11"/>
  <c r="H32" i="11"/>
  <c r="H33" i="11"/>
  <c r="H34" i="11"/>
  <c r="H30" i="11"/>
  <c r="H19" i="11"/>
  <c r="H20" i="11"/>
  <c r="H21" i="11"/>
  <c r="H22" i="11"/>
  <c r="H23" i="11"/>
  <c r="H24" i="11"/>
  <c r="H25" i="11"/>
  <c r="H26" i="11"/>
  <c r="H27" i="11"/>
  <c r="H18" i="11"/>
  <c r="H7" i="11"/>
  <c r="H8" i="11"/>
  <c r="H9" i="11"/>
  <c r="H10" i="11"/>
  <c r="H11" i="11"/>
  <c r="H12" i="11"/>
  <c r="H13" i="11"/>
  <c r="H14" i="11"/>
  <c r="H15" i="11"/>
  <c r="H16" i="11"/>
  <c r="H6" i="11"/>
  <c r="M17" i="11"/>
  <c r="H17" i="11" s="1"/>
  <c r="G21" i="4" l="1"/>
  <c r="G32" i="15"/>
  <c r="O8" i="15"/>
  <c r="G8" i="15" s="1"/>
  <c r="G5" i="15"/>
  <c r="O18" i="15" l="1"/>
  <c r="O23" i="15" s="1"/>
  <c r="O25" i="15" s="1"/>
  <c r="G25" i="15" s="1"/>
  <c r="G23" i="15" l="1"/>
  <c r="G18" i="15"/>
  <c r="M44" i="11" l="1"/>
  <c r="H44" i="11" s="1"/>
  <c r="M37" i="11"/>
  <c r="H37" i="11" s="1"/>
  <c r="M35" i="11"/>
  <c r="M5" i="11"/>
  <c r="H5" i="11" s="1"/>
  <c r="I5" i="11"/>
  <c r="I17" i="11"/>
  <c r="I28" i="11" s="1"/>
  <c r="I35" i="11"/>
  <c r="I29" i="11" s="1"/>
  <c r="I37" i="11"/>
  <c r="I44" i="11"/>
  <c r="M48" i="4"/>
  <c r="L48" i="4"/>
  <c r="M29" i="11" l="1"/>
  <c r="H29" i="11" s="1"/>
  <c r="H35" i="11"/>
  <c r="M28" i="11"/>
  <c r="H28" i="11" s="1"/>
  <c r="I54" i="11"/>
  <c r="M6" i="4"/>
  <c r="E48" i="4"/>
  <c r="F48" i="4"/>
  <c r="D48" i="4"/>
  <c r="M54" i="11" l="1"/>
  <c r="H54" i="11" s="1"/>
  <c r="M36" i="4"/>
  <c r="L36" i="4"/>
  <c r="E36" i="4"/>
  <c r="F36" i="4"/>
  <c r="D36" i="4"/>
  <c r="M14" i="4"/>
  <c r="M21" i="4" s="1"/>
  <c r="L14" i="4"/>
  <c r="E14" i="4"/>
  <c r="F14" i="4"/>
  <c r="D14" i="4"/>
  <c r="D21" i="4" s="1"/>
  <c r="L6" i="4"/>
  <c r="L21" i="4" s="1"/>
  <c r="E6" i="4"/>
  <c r="E21" i="4" s="1"/>
  <c r="F6" i="4"/>
  <c r="D36" i="15"/>
  <c r="D35" i="15"/>
  <c r="D34" i="15" s="1"/>
  <c r="E36" i="15"/>
  <c r="E35" i="15"/>
  <c r="F36" i="15"/>
  <c r="F35" i="15"/>
  <c r="H34" i="15"/>
  <c r="K18" i="15"/>
  <c r="K23" i="15" s="1"/>
  <c r="D26" i="15"/>
  <c r="D24" i="15"/>
  <c r="D22" i="15"/>
  <c r="D21" i="15"/>
  <c r="D20" i="15"/>
  <c r="D19" i="15"/>
  <c r="D10" i="15"/>
  <c r="D11" i="15"/>
  <c r="D12" i="15"/>
  <c r="D13" i="15"/>
  <c r="D14" i="15"/>
  <c r="D15" i="15"/>
  <c r="D16" i="15"/>
  <c r="D17" i="15"/>
  <c r="D9" i="15"/>
  <c r="D7" i="15"/>
  <c r="D6" i="15"/>
  <c r="D5" i="15"/>
  <c r="E26" i="15"/>
  <c r="E24" i="15"/>
  <c r="E20" i="15"/>
  <c r="E21" i="15"/>
  <c r="E22" i="15"/>
  <c r="E19" i="15"/>
  <c r="E11" i="15"/>
  <c r="E12" i="15"/>
  <c r="E13" i="15"/>
  <c r="E14" i="15"/>
  <c r="E15" i="15"/>
  <c r="E16" i="15"/>
  <c r="E17" i="15"/>
  <c r="E10" i="15"/>
  <c r="E9" i="15"/>
  <c r="E5" i="15"/>
  <c r="E7" i="15"/>
  <c r="E6" i="15"/>
  <c r="H8" i="15"/>
  <c r="D8" i="15" s="1"/>
  <c r="I8" i="15"/>
  <c r="E8" i="15" s="1"/>
  <c r="J8" i="15"/>
  <c r="N8" i="15"/>
  <c r="K8" i="15"/>
  <c r="F8" i="15" s="1"/>
  <c r="H5" i="15"/>
  <c r="I34" i="15"/>
  <c r="J34" i="15"/>
  <c r="K34" i="15"/>
  <c r="N34" i="15"/>
  <c r="I33" i="15"/>
  <c r="J33" i="15"/>
  <c r="H32" i="15"/>
  <c r="H33" i="15" s="1"/>
  <c r="I32" i="15"/>
  <c r="J32" i="15"/>
  <c r="K32" i="15"/>
  <c r="K33" i="15" s="1"/>
  <c r="N32" i="15"/>
  <c r="N33" i="15" s="1"/>
  <c r="D32" i="15"/>
  <c r="D33" i="15" s="1"/>
  <c r="E32" i="15"/>
  <c r="E33" i="15" s="1"/>
  <c r="F31" i="15"/>
  <c r="F30" i="15"/>
  <c r="F29" i="15"/>
  <c r="F28" i="15"/>
  <c r="F26" i="15"/>
  <c r="F24" i="15"/>
  <c r="F22" i="15"/>
  <c r="F21" i="15"/>
  <c r="F20" i="15"/>
  <c r="F19" i="15"/>
  <c r="F10" i="15"/>
  <c r="F11" i="15"/>
  <c r="F12" i="15"/>
  <c r="F13" i="15"/>
  <c r="F14" i="15"/>
  <c r="F15" i="15"/>
  <c r="F16" i="15"/>
  <c r="F17" i="15"/>
  <c r="F9" i="15"/>
  <c r="F7" i="15"/>
  <c r="F6" i="15"/>
  <c r="I5" i="15"/>
  <c r="J5" i="15"/>
  <c r="K5" i="15"/>
  <c r="F5" i="15" s="1"/>
  <c r="N5" i="15"/>
  <c r="G21" i="11"/>
  <c r="F21" i="11"/>
  <c r="E21" i="11"/>
  <c r="L17" i="11"/>
  <c r="L5" i="11"/>
  <c r="G10" i="11"/>
  <c r="F10" i="11"/>
  <c r="E10" i="11"/>
  <c r="F21" i="4" l="1"/>
  <c r="E34" i="15"/>
  <c r="F34" i="15"/>
  <c r="L28" i="11"/>
  <c r="J18" i="15"/>
  <c r="J23" i="15" s="1"/>
  <c r="J25" i="15" s="1"/>
  <c r="N18" i="15"/>
  <c r="K25" i="15"/>
  <c r="F25" i="15" s="1"/>
  <c r="F23" i="15"/>
  <c r="H18" i="15"/>
  <c r="I18" i="15"/>
  <c r="F18" i="15"/>
  <c r="F32" i="15"/>
  <c r="F33" i="15" s="1"/>
  <c r="N23" i="15" l="1"/>
  <c r="E18" i="15"/>
  <c r="I23" i="15"/>
  <c r="D18" i="15"/>
  <c r="H23" i="15"/>
  <c r="N25" i="15" l="1"/>
  <c r="D23" i="15"/>
  <c r="H25" i="15"/>
  <c r="D25" i="15" s="1"/>
  <c r="E23" i="15"/>
  <c r="I25" i="15"/>
  <c r="E25" i="15" s="1"/>
  <c r="E46" i="11" l="1"/>
  <c r="E47" i="11"/>
  <c r="E48" i="11"/>
  <c r="E49" i="11"/>
  <c r="E50" i="11"/>
  <c r="E51" i="11"/>
  <c r="E52" i="11"/>
  <c r="E53" i="11"/>
  <c r="E45" i="11"/>
  <c r="E39" i="11"/>
  <c r="E41" i="11"/>
  <c r="E42" i="11"/>
  <c r="E43" i="11"/>
  <c r="E38" i="11"/>
  <c r="E31" i="11"/>
  <c r="E32" i="11"/>
  <c r="E33" i="11"/>
  <c r="E34" i="11"/>
  <c r="E36" i="11"/>
  <c r="E30" i="11"/>
  <c r="F46" i="11"/>
  <c r="F47" i="11"/>
  <c r="F48" i="11"/>
  <c r="F49" i="11"/>
  <c r="F50" i="11"/>
  <c r="F51" i="11"/>
  <c r="F52" i="11"/>
  <c r="F53" i="11"/>
  <c r="F45" i="11"/>
  <c r="F43" i="11"/>
  <c r="F42" i="11"/>
  <c r="F41" i="11"/>
  <c r="F39" i="11"/>
  <c r="F38" i="11"/>
  <c r="F36" i="11"/>
  <c r="F31" i="11"/>
  <c r="F32" i="11"/>
  <c r="F33" i="11"/>
  <c r="F34" i="11"/>
  <c r="F30" i="11"/>
  <c r="L35" i="11"/>
  <c r="L29" i="11" s="1"/>
  <c r="E35" i="11"/>
  <c r="J35" i="11"/>
  <c r="J29" i="11" s="1"/>
  <c r="F29" i="11" s="1"/>
  <c r="K35" i="11"/>
  <c r="K29" i="11" s="1"/>
  <c r="G29" i="11" s="1"/>
  <c r="G46" i="11"/>
  <c r="G47" i="11"/>
  <c r="G48" i="11"/>
  <c r="G49" i="11"/>
  <c r="G50" i="11"/>
  <c r="G51" i="11"/>
  <c r="G52" i="11"/>
  <c r="G53" i="11"/>
  <c r="G45" i="11"/>
  <c r="G39" i="11"/>
  <c r="G41" i="11"/>
  <c r="G42" i="11"/>
  <c r="G43" i="11"/>
  <c r="G38" i="11"/>
  <c r="G36" i="11"/>
  <c r="G31" i="11"/>
  <c r="G32" i="11"/>
  <c r="G33" i="11"/>
  <c r="G34" i="11"/>
  <c r="G30" i="11"/>
  <c r="J44" i="11"/>
  <c r="K44" i="11"/>
  <c r="L44" i="11"/>
  <c r="J37" i="11"/>
  <c r="K37" i="11"/>
  <c r="L37" i="11"/>
  <c r="E7" i="11"/>
  <c r="E19" i="11"/>
  <c r="E20" i="11"/>
  <c r="E22" i="11"/>
  <c r="E23" i="11"/>
  <c r="E24" i="11"/>
  <c r="E25" i="11"/>
  <c r="E26" i="11"/>
  <c r="E27" i="11"/>
  <c r="E18" i="11"/>
  <c r="E8" i="11"/>
  <c r="E9" i="11"/>
  <c r="E11" i="11"/>
  <c r="E12" i="11"/>
  <c r="E13" i="11"/>
  <c r="E14" i="11"/>
  <c r="E15" i="11"/>
  <c r="E16" i="11"/>
  <c r="E6" i="11"/>
  <c r="F19" i="11"/>
  <c r="F20" i="11"/>
  <c r="F22" i="11"/>
  <c r="F23" i="11"/>
  <c r="F24" i="11"/>
  <c r="F25" i="11"/>
  <c r="F26" i="11"/>
  <c r="F27" i="11"/>
  <c r="F18" i="11"/>
  <c r="F7" i="11"/>
  <c r="F8" i="11"/>
  <c r="F9" i="11"/>
  <c r="F11" i="11"/>
  <c r="F12" i="11"/>
  <c r="F13" i="11"/>
  <c r="F14" i="11"/>
  <c r="F15" i="11"/>
  <c r="F16" i="11"/>
  <c r="F6" i="11"/>
  <c r="G19" i="11"/>
  <c r="G20" i="11"/>
  <c r="G22" i="11"/>
  <c r="G23" i="11"/>
  <c r="G24" i="11"/>
  <c r="G25" i="11"/>
  <c r="G26" i="11"/>
  <c r="G27" i="11"/>
  <c r="G18" i="11"/>
  <c r="G7" i="11"/>
  <c r="G8" i="11"/>
  <c r="G9" i="11"/>
  <c r="G11" i="11"/>
  <c r="G12" i="11"/>
  <c r="G13" i="11"/>
  <c r="G14" i="11"/>
  <c r="G15" i="11"/>
  <c r="G16" i="11"/>
  <c r="G6" i="11"/>
  <c r="K17" i="11"/>
  <c r="K5" i="11"/>
  <c r="G5" i="11" s="1"/>
  <c r="K54" i="11" l="1"/>
  <c r="L54" i="11"/>
  <c r="E29" i="11"/>
  <c r="F35" i="11"/>
  <c r="G35" i="11"/>
  <c r="K28" i="11"/>
  <c r="G17" i="11"/>
  <c r="G28" i="11" s="1"/>
  <c r="F44" i="11" l="1"/>
  <c r="F37" i="11"/>
  <c r="G44" i="11"/>
  <c r="E37" i="11"/>
  <c r="E44" i="11"/>
  <c r="G37" i="11"/>
  <c r="J5" i="11"/>
  <c r="F5" i="11" s="1"/>
  <c r="J17" i="11"/>
  <c r="F17" i="11" s="1"/>
  <c r="E17" i="11"/>
  <c r="E5" i="11"/>
  <c r="G54" i="11" l="1"/>
  <c r="F54" i="11"/>
  <c r="J54" i="11"/>
  <c r="E28" i="11"/>
  <c r="J28" i="11"/>
  <c r="F28" i="11" s="1"/>
  <c r="E54" i="11"/>
</calcChain>
</file>

<file path=xl/sharedStrings.xml><?xml version="1.0" encoding="utf-8"?>
<sst xmlns="http://schemas.openxmlformats.org/spreadsheetml/2006/main" count="297" uniqueCount="275">
  <si>
    <t>ARKUSZ ZOSTAŁ PRZYGOTOWANY TYLKO W CELACH INFORMACYJNYCH;
OFICJALNYM ŹRÓDŁEM DANYCH FINANSOWYCH SĄ RAPORTY OKRESOWE
DIAGNOSTYKA S. A.</t>
  </si>
  <si>
    <t>CONSOLIDATED STATEMENT OF FINANCIAL POSITION
in PLN thousand, in compliance with IFRS</t>
  </si>
  <si>
    <t>SKONSOLIDOWANE SPRAWOZDANIE Z SYTUACJI FINANSOWEJ
dane w tys. zł, zgodne z MSSF</t>
  </si>
  <si>
    <t>Non-current assets</t>
  </si>
  <si>
    <t>Aktywa trwałe</t>
  </si>
  <si>
    <t>Property, plant and equipment</t>
  </si>
  <si>
    <t>Rzeczowe aktywa trwałe</t>
  </si>
  <si>
    <t>Right-of-use assets</t>
  </si>
  <si>
    <t>Aktywa z tytułu prawa do użytkowania</t>
  </si>
  <si>
    <t>Goodwill</t>
  </si>
  <si>
    <t>Wartość firmy</t>
  </si>
  <si>
    <t>Other intangible assets</t>
  </si>
  <si>
    <t>Pozostałe aktywa niematerialne</t>
  </si>
  <si>
    <t>Loans granted</t>
  </si>
  <si>
    <t>Udzielone pożyczki</t>
  </si>
  <si>
    <t>Other financial assets</t>
  </si>
  <si>
    <t>Pozostałe aktywa finansowe</t>
  </si>
  <si>
    <t>Investment in associates and jointly controlled entities</t>
  </si>
  <si>
    <t>Inwestycje w jednostkach stowarzyszonych i współkontrolowanych</t>
  </si>
  <si>
    <t>Deferred tax assets</t>
  </si>
  <si>
    <t>Aktywa z tytułu podatku odroczonego</t>
  </si>
  <si>
    <t>Long-term receivables</t>
  </si>
  <si>
    <t>Należności długoterminowe</t>
  </si>
  <si>
    <t>Derivative instruments</t>
  </si>
  <si>
    <t>Instrumenty pochodne</t>
  </si>
  <si>
    <t>Long-term prepayments and accrued income</t>
  </si>
  <si>
    <t>Długoterminowe rozliczenia międzyokresowe</t>
  </si>
  <si>
    <t>Current assets</t>
  </si>
  <si>
    <t>Aktywa obrotowe</t>
  </si>
  <si>
    <t>Inventories</t>
  </si>
  <si>
    <t>Zapasy</t>
  </si>
  <si>
    <t>Trade receivables</t>
  </si>
  <si>
    <t>Należności z tytułu dostaw i usług</t>
  </si>
  <si>
    <t>Current tax assets</t>
  </si>
  <si>
    <t>Należności z tytułu podatku dochodowego</t>
  </si>
  <si>
    <t>Public charges receivable</t>
  </si>
  <si>
    <t>Należności publicznoprawne</t>
  </si>
  <si>
    <t>Other short-term receivables</t>
  </si>
  <si>
    <t>Pozostałe należności krótkoterminowe</t>
  </si>
  <si>
    <t>Short-term prepayments and accrued income and other assets</t>
  </si>
  <si>
    <t>Krótkoterminowe rozliczenia międzyokresowe i pozostałe aktywa</t>
  </si>
  <si>
    <t>Cash and cash equivalents</t>
  </si>
  <si>
    <t>Środki pieniężne i ich ekwiwalenty</t>
  </si>
  <si>
    <t>Non-current assets held for sale</t>
  </si>
  <si>
    <t>Aktywa trwałe przeznaczone do zbycia</t>
  </si>
  <si>
    <t>Total assets</t>
  </si>
  <si>
    <t>Aktywa razem</t>
  </si>
  <si>
    <t>Equity</t>
  </si>
  <si>
    <t xml:space="preserve">Kapitał własny </t>
  </si>
  <si>
    <t>Share capital</t>
  </si>
  <si>
    <t>Kapitał podstawowy</t>
  </si>
  <si>
    <t>Share premium</t>
  </si>
  <si>
    <t>Nadwyżka ceny emisyjnej powyżej wartości nominalnej akcji</t>
  </si>
  <si>
    <t>Reserve capital</t>
  </si>
  <si>
    <t>Kapitał rezerwowy</t>
  </si>
  <si>
    <t>Retained earnings</t>
  </si>
  <si>
    <t xml:space="preserve">Zyski zatrzymane </t>
  </si>
  <si>
    <t>Other components of equity</t>
  </si>
  <si>
    <t>Pozostałe kapitały</t>
  </si>
  <si>
    <t>Equity attributable to owners of the Company</t>
  </si>
  <si>
    <t>Kapitały przypadające akcjonariuszom Spółki Dominującej</t>
  </si>
  <si>
    <t>Equity attributable to non-controlling interests</t>
  </si>
  <si>
    <t>Kapitały przypadające udziałom niekontrolującym</t>
  </si>
  <si>
    <t>Non-current liabilities</t>
  </si>
  <si>
    <t xml:space="preserve">Zobowiązania długoterminowe </t>
  </si>
  <si>
    <t>Borrowings</t>
  </si>
  <si>
    <t>Pożyczki i kredyty bankowe</t>
  </si>
  <si>
    <t>Lease liabilities</t>
  </si>
  <si>
    <t>Zobowiązania z tytułu leasingu</t>
  </si>
  <si>
    <t>Other financial liabilities</t>
  </si>
  <si>
    <t>Pozostałe zobowiązania finansowe</t>
  </si>
  <si>
    <t>Employee benefits</t>
  </si>
  <si>
    <t>Świadczenia pracownicze</t>
  </si>
  <si>
    <t>Deferred tax liabiliites</t>
  </si>
  <si>
    <t>Rezerwa na podatek odroczony</t>
  </si>
  <si>
    <t>Other liabilities and grants</t>
  </si>
  <si>
    <t>Pozostałe zobowiązania i otrzymane dotacje</t>
  </si>
  <si>
    <t>Current liabilities</t>
  </si>
  <si>
    <t>Zobowiązania krótkoterminowe</t>
  </si>
  <si>
    <t>Trade payables</t>
  </si>
  <si>
    <t>Zobowiązania z tytułu dostaw i usług</t>
  </si>
  <si>
    <t xml:space="preserve">Pożyczki i kredyty bankowe </t>
  </si>
  <si>
    <t>Income tax payable</t>
  </si>
  <si>
    <t>Zobowiązania z tytułu podatku dochodowego</t>
  </si>
  <si>
    <t>Public charges payable</t>
  </si>
  <si>
    <t>Zobowiązania publicznoprawne</t>
  </si>
  <si>
    <t>Other liabiliites and grants</t>
  </si>
  <si>
    <t>Liabilities directly related to non-current assets classified as held for sale</t>
  </si>
  <si>
    <t>Zobowiązania związane bezpośrednio z aktywami trwałymi klasyfikowanymi jako przeznaczone do zbycia</t>
  </si>
  <si>
    <t>Kapitał własny i zobowiązania razem</t>
  </si>
  <si>
    <t>Dane przygotowane na podstawie Skonsolidowanych Sprawozdań Finansowych Grupy Kapitałowej Diagnostyka S.A. zawartych w Prospekcie Emisyjnym. Jedynie dane za pełne lata obrotowe są audytowane.</t>
  </si>
  <si>
    <t>CONSOLIDATED STATEMENT OF COMPREHENSIVE INCOME
in PLN thousand, in compliance with IFRS</t>
  </si>
  <si>
    <t>SKONSOLIDOWANE SPRAWOZDANIE Z CAŁKOWITYCH DOCHODÓW
dane w tys. zł, zgodne z MSSF</t>
  </si>
  <si>
    <t>A</t>
  </si>
  <si>
    <t>Revenue</t>
  </si>
  <si>
    <t>Przychody z działalności operacyjnej</t>
  </si>
  <si>
    <t>A1</t>
  </si>
  <si>
    <t>Revenue from contracts with customers</t>
  </si>
  <si>
    <t>Przychody z tytułu umów z klientami</t>
  </si>
  <si>
    <t>A33</t>
  </si>
  <si>
    <t>Other operating income</t>
  </si>
  <si>
    <t>Pozostałe przychody operacyjne</t>
  </si>
  <si>
    <t>B18</t>
  </si>
  <si>
    <t>Operating expenses</t>
  </si>
  <si>
    <t>Koszty działalności operacyjnej</t>
  </si>
  <si>
    <t>B1</t>
  </si>
  <si>
    <t>Depreciation and amortisation</t>
  </si>
  <si>
    <t>Amortyzacja</t>
  </si>
  <si>
    <t>B11</t>
  </si>
  <si>
    <t>Raw materials and consumables used</t>
  </si>
  <si>
    <t>Zużycie materiałów i energii</t>
  </si>
  <si>
    <t>B12</t>
  </si>
  <si>
    <t>Services</t>
  </si>
  <si>
    <t>Usługi obce</t>
  </si>
  <si>
    <t>B13</t>
  </si>
  <si>
    <t>Employee benefits expense</t>
  </si>
  <si>
    <t>Koszty świadczeń pracowniczych</t>
  </si>
  <si>
    <t>B14</t>
  </si>
  <si>
    <t>Taxes and charges</t>
  </si>
  <si>
    <t>Podatki i opłaty</t>
  </si>
  <si>
    <t>B16</t>
  </si>
  <si>
    <t>Other costs by nature of expense</t>
  </si>
  <si>
    <t>Pozostałe koszty rodzajowe</t>
  </si>
  <si>
    <t>Cost of goods and materials sold</t>
  </si>
  <si>
    <t>Wartość sprzedanych towarów i materiałów</t>
  </si>
  <si>
    <t>Impairment losses (and reversal of impariment losses) on trade receivables and other financial assets</t>
  </si>
  <si>
    <t>Straty z tytułu utraty wartości (w tym odwrócenia strat z tytułu utraty wartości) należności handlowych i innych aktywów finansowych</t>
  </si>
  <si>
    <t>B17</t>
  </si>
  <si>
    <t>Other expenses</t>
  </si>
  <si>
    <t>Pozostałe koszty operacyjne</t>
  </si>
  <si>
    <t>Zop</t>
  </si>
  <si>
    <t>Operating profit (loss)</t>
  </si>
  <si>
    <t>Zysk (strata) na działalności operacyjnej</t>
  </si>
  <si>
    <t>F</t>
  </si>
  <si>
    <t>Finance income</t>
  </si>
  <si>
    <t>Przychody finansowe</t>
  </si>
  <si>
    <t>G</t>
  </si>
  <si>
    <t>Finance costs</t>
  </si>
  <si>
    <t>Koszty finansowe</t>
  </si>
  <si>
    <t>II</t>
  </si>
  <si>
    <t>Impairment losses on investments in associates or jointly controlled entities</t>
  </si>
  <si>
    <t>Odpis z tytułu utraty wartości - inwestycje w jednostki stowarzyszone lub współkontrolowane</t>
  </si>
  <si>
    <t>-</t>
  </si>
  <si>
    <t>H</t>
  </si>
  <si>
    <t>Share of profit or loss of associates or jointly controlled entities</t>
  </si>
  <si>
    <t>Udział w wyniku jednostek stowarzyszonych lub współkontrolowanych</t>
  </si>
  <si>
    <t>Zbt</t>
  </si>
  <si>
    <t>Profit (loss) before tax</t>
  </si>
  <si>
    <t>Zysk przed opodatkowaniem</t>
  </si>
  <si>
    <t>I</t>
  </si>
  <si>
    <t>Income tax</t>
  </si>
  <si>
    <t>Podatek dochodowy</t>
  </si>
  <si>
    <t>Zn</t>
  </si>
  <si>
    <t>NET PROFIT (LOSS)</t>
  </si>
  <si>
    <t>ZYSK (STRATA) NETTO</t>
  </si>
  <si>
    <t>Net profit attributable to owners of the Company</t>
  </si>
  <si>
    <t>Zysk netto okresu przypadający akcjonariuszom jednostki dominującej</t>
  </si>
  <si>
    <t>Other comprehensive income</t>
  </si>
  <si>
    <t>Inne całkowite dochody</t>
  </si>
  <si>
    <t>Change in actuarial assumptions related to post-employment benefit provision</t>
  </si>
  <si>
    <t>Zmiana założeń aktuarialnych dot. rezerwy emerytalno-rentowej</t>
  </si>
  <si>
    <t xml:space="preserve">Podatek dochodowy </t>
  </si>
  <si>
    <t>Change in fair value of financial instruments measured at fair value through other comprehensive income</t>
  </si>
  <si>
    <t>Zmiana wartości godziwej instrumentów finansowych wycenianych w wartości godziwej przez inne całkowite dochody</t>
  </si>
  <si>
    <t>Items that will not be reclassified to profit or loss in subsequent reporting periods</t>
  </si>
  <si>
    <t>Pozycje niepodlegające przeklasyfikowaniu do wyniku finansowego w kolejnych okresach sprawozdawczych</t>
  </si>
  <si>
    <t>Total other comprehensive income</t>
  </si>
  <si>
    <t>Razem inne całkowite dochody</t>
  </si>
  <si>
    <t>Total comprehensive income attributable to:</t>
  </si>
  <si>
    <t>Suma całkowitych dochodów przypadająca:</t>
  </si>
  <si>
    <t>Owners of the Company</t>
  </si>
  <si>
    <t xml:space="preserve">   Akcjonariuszom Spółki Dominującej</t>
  </si>
  <si>
    <t>Non-controlling interests</t>
  </si>
  <si>
    <t xml:space="preserve">   Udziałom niekontrolującym</t>
  </si>
  <si>
    <t>CONSOLIDATED STATEMENT OF CASH FLOWS
in PLN thousand, in compliance with IFRS</t>
  </si>
  <si>
    <t>SKONSOLIDOWANE SPRAWOZDANIE Z PRZEPŁYWÓW PIENIĘŻNYCH
dane w tys. zł, zgodne z MSSF</t>
  </si>
  <si>
    <t>Dane za okres zakończony 31 grudnia</t>
  </si>
  <si>
    <t>Dane za okres 3 miesięcy zakończony 31 marca</t>
  </si>
  <si>
    <t>Dane za okres 6 miesięcy zakończony 30 czerwca</t>
  </si>
  <si>
    <t>Dane za okres 9 miesięcy zakończony 30 września</t>
  </si>
  <si>
    <t>Zysk (strata) przed opodatkowaniem</t>
  </si>
  <si>
    <t>Adjustment to reconcile profit before tax to net cash flows:</t>
  </si>
  <si>
    <t>Korekty do zysku brutto:</t>
  </si>
  <si>
    <t>Impairment of an investment in associates and joint ventures</t>
  </si>
  <si>
    <t>Share of financial result of an investment in associates and joint ventures</t>
  </si>
  <si>
    <t>Depreciation</t>
  </si>
  <si>
    <t>(Gain)/Loss on investment activity</t>
  </si>
  <si>
    <t>(Zysk)/strata na działalności inwestycyjnej</t>
  </si>
  <si>
    <t>(Gain)/Loss on foreign exchange differences</t>
  </si>
  <si>
    <t>(Zysk)/strata z tytułu różnic kursowych</t>
  </si>
  <si>
    <t>Net finance income/costs</t>
  </si>
  <si>
    <t>Przychody/koszty finansowe netto</t>
  </si>
  <si>
    <t>Shared-based payment expense</t>
  </si>
  <si>
    <t>Program płatności na bazie akcji</t>
  </si>
  <si>
    <t>Adjustments due to working capital changes:</t>
  </si>
  <si>
    <t>Korekty wynikające ze zmian w kapitale obrotowym netto:</t>
  </si>
  <si>
    <t>(Increase)/decrease in trade receivables and other receivables</t>
  </si>
  <si>
    <t>(Zwiększenie)/zmniejszenie stanu należności z tytułu dostaw i usług oraz pozostałych należności</t>
  </si>
  <si>
    <t>(Increase)/decrease in inventories</t>
  </si>
  <si>
    <t>(Zwiększenie)/zmniejszenie stanu zapasów</t>
  </si>
  <si>
    <t>Increase/(decrease) in trade and other payables, except for loans and borrowings</t>
  </si>
  <si>
    <t>Zwiększenie/(zmniejszenie) stanu zobowiązań, z wyjątkiem kredytów i pożyczek</t>
  </si>
  <si>
    <t>Change in accruals</t>
  </si>
  <si>
    <t>Zmiana stanu rozliczeń międzyokresowych</t>
  </si>
  <si>
    <t>Change in provisions</t>
  </si>
  <si>
    <t>Zmiana stanu rezerw</t>
  </si>
  <si>
    <t>Income tax paid</t>
  </si>
  <si>
    <t>Podatek dochodowy zapłacony</t>
  </si>
  <si>
    <t>Net cash flow from operating activities</t>
  </si>
  <si>
    <t xml:space="preserve">Środki pieniężne netto z działalności operacyjnej </t>
  </si>
  <si>
    <t>Cash flow from investing activities</t>
  </si>
  <si>
    <t>Przepływy środków pieniężnych z działalności inwestycyjnej</t>
  </si>
  <si>
    <t>Proceeds from sale of property, plant and equipment and intangible assets</t>
  </si>
  <si>
    <t>Sprzedaż rzeczowych aktywów trwałych i aktywów niematerialnych</t>
  </si>
  <si>
    <t>Purchase of property, plant and equipment and intangible assets</t>
  </si>
  <si>
    <t>Nabycie rzeczowych aktywów trwałych i aktywów niematerialnych</t>
  </si>
  <si>
    <t>Proceeds from sale of investments in associates</t>
  </si>
  <si>
    <t>Sprzedaż inwestycji w jednostkach stowarzyszonych</t>
  </si>
  <si>
    <t>Acquisition of subsidiaries and businesses, net of cash acquired</t>
  </si>
  <si>
    <t>Nabycie jednostki zależnej i przedsięwzięć, po potrąceniu przejętych środków pieniężnych</t>
  </si>
  <si>
    <t>Acquistion of joint venture and associates</t>
  </si>
  <si>
    <t>Nabycie udziałów jednostek współkontrolowanych i stowarzyszonych</t>
  </si>
  <si>
    <t>Proceeds from sale of subsidiary, net of cash disposed of</t>
  </si>
  <si>
    <t>Sprzedaż jednostki zależnej, po potrąceniu zbytych środków pieniężnych</t>
  </si>
  <si>
    <t>Cash flow from purchase/proceeds from sale of financial assets</t>
  </si>
  <si>
    <t xml:space="preserve">Przepływy z tytułu nabycia/sprzedaży aktywów finansowych </t>
  </si>
  <si>
    <t>Proceeds from sale of other financial assets</t>
  </si>
  <si>
    <t>Sprzedaż pozostałych aktywów finansowych</t>
  </si>
  <si>
    <t>Dividends received</t>
  </si>
  <si>
    <t>Dywidendy otrzymane</t>
  </si>
  <si>
    <t>Interest received</t>
  </si>
  <si>
    <t>Odsetki otrzymane</t>
  </si>
  <si>
    <t>Disbursement of loans granted</t>
  </si>
  <si>
    <t>Udzielenie pożyczek</t>
  </si>
  <si>
    <t>Proceeds from loans</t>
  </si>
  <si>
    <t>Spłata udzielonych pożyczek</t>
  </si>
  <si>
    <t>Cash acquired in acquistions</t>
  </si>
  <si>
    <t>Środki pieniężne otrzymane w wyniku połączenia przedsięwzięć</t>
  </si>
  <si>
    <t>Net cash flows from investing activities</t>
  </si>
  <si>
    <t>Środki pieniężne netto z działalności inwestycyjnej</t>
  </si>
  <si>
    <t>Cash flow from financing activities</t>
  </si>
  <si>
    <t>Przepływy środków pieniężnych z działalności finansowej</t>
  </si>
  <si>
    <t>Non-controlling interest in capital increase at subsidiaries</t>
  </si>
  <si>
    <t>Udział niekontrolujący w podwyższeniu kapitału jednostek zależnych</t>
  </si>
  <si>
    <t>Payments to acquire non-controlling interests</t>
  </si>
  <si>
    <t>Nabycie udziałów niekontrolujących</t>
  </si>
  <si>
    <t>Cash flows from derivative instruments (IRS)</t>
  </si>
  <si>
    <t>Przepływy finansowe z tytułu instrumentów pochodnych (IRS)</t>
  </si>
  <si>
    <t>Payment of principal portion of lease liabilities</t>
  </si>
  <si>
    <t>Spłata głównej części zobowiązań z tytułu leasingu</t>
  </si>
  <si>
    <t>Proceeds from borrowings</t>
  </si>
  <si>
    <t>Wpływy z tytułu zaciągnięcia pożyczek/ kredytów</t>
  </si>
  <si>
    <t>Repayment of borrowings</t>
  </si>
  <si>
    <t>Spłaty kredytów i pożyczek</t>
  </si>
  <si>
    <t>Interest on lease liabilities and borrowings</t>
  </si>
  <si>
    <t xml:space="preserve">	Odsetki od zobowiązań z tytułu leasingu, pożyczek otrzymanych oraz kredytów</t>
  </si>
  <si>
    <t>Dividends paid to owners of the Company</t>
  </si>
  <si>
    <t>Dywidendy wypłacone akcjonariuszom Spółki Dominującej</t>
  </si>
  <si>
    <t>Dividends paid to non-controlling interests</t>
  </si>
  <si>
    <t>Dywidendy wypłacone udziałowcom niekontrolującym</t>
  </si>
  <si>
    <t>Other</t>
  </si>
  <si>
    <t>Pozostałe</t>
  </si>
  <si>
    <t>Net cash flows from financing activities</t>
  </si>
  <si>
    <t>Środki pieniężne netto z działalności finansowej</t>
  </si>
  <si>
    <t>Net increase in cash and cash equivalents</t>
  </si>
  <si>
    <t xml:space="preserve">Zwiększenie/(zmniejszenie) netto stanu środków pieniężnych i ich ekwiwalentów </t>
  </si>
  <si>
    <t>Cash and cash equivalents at the beginning of the period</t>
  </si>
  <si>
    <t>Środki pieniężne na początek okresu</t>
  </si>
  <si>
    <t>Cash and cash equivalents at the end of the period</t>
  </si>
  <si>
    <t>Środki pieniężne na koniec okresu</t>
  </si>
  <si>
    <r>
      <t xml:space="preserve">Grupa Kapitałowa
Diagnostyka S.A.
</t>
    </r>
    <r>
      <rPr>
        <b/>
        <sz val="11"/>
        <color rgb="FF000000"/>
        <rFont val="Verdana"/>
      </rPr>
      <t xml:space="preserve">
Podstawowe dane finansowe za okres od 2021 r. do 30 czerwca 2025 r.
</t>
    </r>
  </si>
  <si>
    <t>Kraków, 4 września 2025 roku</t>
  </si>
  <si>
    <t>THE DOCUMENT HAS BEEN PREPARED FOR INFORMATION PURPOSES ONLY; THE OFFICIAL SOURCE OF FINANCIAL DATA ARE FINANCIAL REPORTS  OF THE DIAGNOSTYKA GROUP</t>
  </si>
  <si>
    <r>
      <t xml:space="preserve">Diagnostyka Group
</t>
    </r>
    <r>
      <rPr>
        <b/>
        <sz val="11"/>
        <color rgb="FF000000"/>
        <rFont val="Verdana"/>
      </rPr>
      <t xml:space="preserve">Basic financial data for period from 2021 to 30 June 2025 
</t>
    </r>
  </si>
  <si>
    <t xml:space="preserve">Kraków, 4 September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</si>
</sst>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;&quot;-&quot;"/>
  </numFmts>
  <fonts count="45">
    <font>
      <sz val="11"/>
      <color theme="1"/>
      <name val="Czcionka tekstu podstawowego"/>
      <family val="2"/>
      <charset val="238"/>
    </font>
    <font>
      <b/>
      <sz val="11"/>
      <color rgb="FFFF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004F92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6"/>
      <color theme="0"/>
      <name val="Verdana"/>
      <family val="2"/>
      <charset val="238"/>
    </font>
    <font>
      <b/>
      <sz val="7"/>
      <color theme="1"/>
      <name val="Verdana"/>
      <family val="2"/>
      <charset val="238"/>
    </font>
    <font>
      <b/>
      <sz val="6"/>
      <color theme="1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6"/>
      <name val="Verdana"/>
      <family val="2"/>
      <charset val="238"/>
    </font>
    <font>
      <sz val="7"/>
      <color theme="1"/>
      <name val="Verdana"/>
      <family val="2"/>
      <charset val="238"/>
    </font>
    <font>
      <sz val="6"/>
      <color theme="1"/>
      <name val="Verdana"/>
      <family val="2"/>
      <charset val="238"/>
    </font>
    <font>
      <sz val="6"/>
      <color rgb="FF000000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i/>
      <sz val="9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6"/>
      <color rgb="FFFF0000"/>
      <name val="Verdana"/>
      <family val="2"/>
      <charset val="238"/>
    </font>
    <font>
      <sz val="8"/>
      <color rgb="FFFF0000"/>
      <name val="Verdana"/>
      <family val="2"/>
      <charset val="238"/>
    </font>
    <font>
      <i/>
      <sz val="9"/>
      <color rgb="FFFF0000"/>
      <name val="Czcionka tekstu podstawowego"/>
      <family val="2"/>
      <charset val="238"/>
    </font>
    <font>
      <sz val="11"/>
      <color rgb="FFFF0000"/>
      <name val="Verdana"/>
      <family val="2"/>
      <charset val="238"/>
    </font>
    <font>
      <sz val="7"/>
      <color rgb="FFFF0000"/>
      <name val="Verdana"/>
      <family val="2"/>
      <charset val="238"/>
    </font>
    <font>
      <b/>
      <sz val="7"/>
      <color rgb="FFFF0000"/>
      <name val="Verdana"/>
      <family val="2"/>
      <charset val="238"/>
    </font>
    <font>
      <i/>
      <sz val="11"/>
      <color rgb="FFFF0000"/>
      <name val="Czcionka tekstu podstawowego"/>
      <charset val="238"/>
    </font>
    <font>
      <vertAlign val="superscript"/>
      <sz val="6"/>
      <color theme="1"/>
      <name val="Verdana"/>
      <family val="2"/>
      <charset val="238"/>
    </font>
    <font>
      <i/>
      <sz val="7"/>
      <color rgb="FFFF0000"/>
      <name val="Czcionka tekstu podstawowego"/>
      <charset val="238"/>
    </font>
    <font>
      <sz val="11"/>
      <color theme="0"/>
      <name val="Verdana"/>
      <family val="2"/>
      <charset val="238"/>
    </font>
    <font>
      <b/>
      <sz val="7"/>
      <color theme="0"/>
      <name val="Verdana"/>
      <family val="2"/>
      <charset val="238"/>
    </font>
    <font>
      <sz val="7"/>
      <color theme="0"/>
      <name val="Verdana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4" tint="-0.24713888973662526"/>
      <name val="Verdana"/>
      <family val="2"/>
      <charset val="238"/>
    </font>
    <font>
      <sz val="11"/>
      <color theme="1"/>
      <name val="Calibri"/>
      <family val="2"/>
      <scheme val="minor"/>
    </font>
    <font>
      <sz val="12"/>
      <name val="Arial"/>
      <family val="2"/>
      <charset val="238"/>
    </font>
    <font>
      <b/>
      <sz val="18"/>
      <color rgb="FF000000"/>
      <name val="Verdana"/>
    </font>
    <font>
      <b/>
      <sz val="11"/>
      <color rgb="FF000000"/>
      <name val="Verdana"/>
    </font>
    <font>
      <sz val="11"/>
      <name val="Czcionka tekstu podstawowego"/>
      <family val="2"/>
      <charset val="238"/>
    </font>
    <font>
      <b/>
      <sz val="6"/>
      <color theme="0"/>
      <name val="Verdana"/>
    </font>
    <font>
      <b/>
      <sz val="6"/>
      <color rgb="FF000000"/>
      <name val="Verdana"/>
    </font>
    <font>
      <sz val="6"/>
      <color rgb="FF000000"/>
      <name val="Verdana"/>
    </font>
    <font>
      <sz val="6"/>
      <name val="Verdana"/>
    </font>
    <font>
      <b/>
      <sz val="6"/>
      <name val="Verdana"/>
    </font>
    <font>
      <b/>
      <sz val="6"/>
      <color theme="1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F9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4" fillId="0" borderId="0"/>
    <xf numFmtId="0" fontId="35" fillId="0" borderId="0"/>
  </cellStyleXfs>
  <cellXfs count="18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right" vertical="center" wrapText="1"/>
    </xf>
    <xf numFmtId="3" fontId="8" fillId="2" borderId="10" xfId="0" applyNumberFormat="1" applyFont="1" applyFill="1" applyBorder="1" applyAlignment="1">
      <alignment horizontal="right" vertical="center" wrapText="1"/>
    </xf>
    <xf numFmtId="3" fontId="9" fillId="2" borderId="12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3" fontId="13" fillId="2" borderId="0" xfId="0" applyNumberFormat="1" applyFont="1" applyFill="1" applyAlignment="1">
      <alignment horizontal="right" vertical="center" wrapText="1"/>
    </xf>
    <xf numFmtId="3" fontId="13" fillId="2" borderId="10" xfId="0" applyNumberFormat="1" applyFont="1" applyFill="1" applyBorder="1" applyAlignment="1">
      <alignment horizontal="right" vertical="center" wrapText="1"/>
    </xf>
    <xf numFmtId="3" fontId="9" fillId="2" borderId="0" xfId="0" applyNumberFormat="1" applyFont="1" applyFill="1" applyAlignment="1">
      <alignment horizontal="right" vertical="center" wrapText="1"/>
    </xf>
    <xf numFmtId="0" fontId="10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indent="1"/>
    </xf>
    <xf numFmtId="0" fontId="11" fillId="0" borderId="0" xfId="0" applyFont="1"/>
    <xf numFmtId="3" fontId="16" fillId="0" borderId="0" xfId="0" applyNumberFormat="1" applyFont="1" applyAlignment="1">
      <alignment horizontal="center"/>
    </xf>
    <xf numFmtId="0" fontId="7" fillId="0" borderId="8" xfId="0" applyFont="1" applyBorder="1" applyAlignment="1">
      <alignment vertical="center" wrapText="1"/>
    </xf>
    <xf numFmtId="3" fontId="12" fillId="2" borderId="6" xfId="0" applyNumberFormat="1" applyFont="1" applyFill="1" applyBorder="1" applyAlignment="1">
      <alignment horizontal="right" vertical="center" wrapText="1"/>
    </xf>
    <xf numFmtId="3" fontId="12" fillId="2" borderId="15" xfId="0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11" fillId="0" borderId="9" xfId="0" applyFont="1" applyBorder="1" applyAlignment="1">
      <alignment horizontal="left" vertical="center" wrapText="1" indent="1"/>
    </xf>
    <xf numFmtId="0" fontId="11" fillId="0" borderId="9" xfId="0" applyFont="1" applyBorder="1" applyAlignment="1">
      <alignment horizontal="left" vertical="center" wrapText="1"/>
    </xf>
    <xf numFmtId="0" fontId="15" fillId="0" borderId="0" xfId="0" applyFont="1"/>
    <xf numFmtId="0" fontId="19" fillId="0" borderId="0" xfId="0" applyFont="1"/>
    <xf numFmtId="14" fontId="5" fillId="4" borderId="0" xfId="0" applyNumberFormat="1" applyFont="1" applyFill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3" fontId="21" fillId="0" borderId="0" xfId="0" applyNumberFormat="1" applyFont="1" applyAlignment="1">
      <alignment horizontal="center"/>
    </xf>
    <xf numFmtId="0" fontId="23" fillId="0" borderId="0" xfId="0" applyFont="1"/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 indent="1"/>
    </xf>
    <xf numFmtId="0" fontId="16" fillId="0" borderId="0" xfId="0" applyFont="1"/>
    <xf numFmtId="0" fontId="7" fillId="0" borderId="14" xfId="0" applyFont="1" applyBorder="1" applyAlignment="1">
      <alignment vertical="center" wrapText="1"/>
    </xf>
    <xf numFmtId="0" fontId="16" fillId="0" borderId="10" xfId="0" applyFont="1" applyBorder="1"/>
    <xf numFmtId="0" fontId="14" fillId="0" borderId="0" xfId="0" applyFont="1"/>
    <xf numFmtId="0" fontId="11" fillId="0" borderId="5" xfId="0" applyFont="1" applyBorder="1" applyAlignment="1">
      <alignment horizontal="left" vertical="center" wrapText="1"/>
    </xf>
    <xf numFmtId="0" fontId="20" fillId="0" borderId="0" xfId="0" applyFont="1"/>
    <xf numFmtId="3" fontId="11" fillId="0" borderId="0" xfId="0" applyNumberFormat="1" applyFont="1"/>
    <xf numFmtId="3" fontId="22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0" fillId="0" borderId="0" xfId="0" applyAlignment="1">
      <alignment vertical="center"/>
    </xf>
    <xf numFmtId="0" fontId="0" fillId="2" borderId="0" xfId="0" applyFill="1"/>
    <xf numFmtId="3" fontId="8" fillId="2" borderId="3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3" fontId="0" fillId="0" borderId="0" xfId="0" applyNumberFormat="1"/>
    <xf numFmtId="0" fontId="27" fillId="0" borderId="0" xfId="0" applyFont="1" applyAlignment="1">
      <alignment vertical="center"/>
    </xf>
    <xf numFmtId="3" fontId="9" fillId="2" borderId="10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 indent="1"/>
    </xf>
    <xf numFmtId="0" fontId="13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3" fontId="8" fillId="2" borderId="6" xfId="0" applyNumberFormat="1" applyFont="1" applyFill="1" applyBorder="1" applyAlignment="1">
      <alignment horizontal="right" vertical="center" wrapText="1"/>
    </xf>
    <xf numFmtId="0" fontId="27" fillId="2" borderId="0" xfId="0" applyFont="1" applyFill="1" applyAlignment="1">
      <alignment vertical="center"/>
    </xf>
    <xf numFmtId="3" fontId="26" fillId="2" borderId="0" xfId="0" applyNumberFormat="1" applyFont="1" applyFill="1"/>
    <xf numFmtId="0" fontId="7" fillId="2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14" fontId="5" fillId="4" borderId="6" xfId="0" applyNumberFormat="1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right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2" borderId="0" xfId="0" applyFont="1" applyFill="1"/>
    <xf numFmtId="0" fontId="32" fillId="2" borderId="0" xfId="0" applyFont="1" applyFill="1"/>
    <xf numFmtId="0" fontId="32" fillId="0" borderId="0" xfId="0" applyFont="1"/>
    <xf numFmtId="0" fontId="33" fillId="0" borderId="0" xfId="0" applyFont="1" applyAlignment="1">
      <alignment vertical="center"/>
    </xf>
    <xf numFmtId="3" fontId="28" fillId="2" borderId="0" xfId="0" applyNumberFormat="1" applyFont="1" applyFill="1"/>
    <xf numFmtId="3" fontId="0" fillId="2" borderId="0" xfId="0" applyNumberFormat="1" applyFill="1"/>
    <xf numFmtId="3" fontId="8" fillId="2" borderId="15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 indent="1"/>
    </xf>
    <xf numFmtId="0" fontId="12" fillId="2" borderId="9" xfId="0" applyFont="1" applyFill="1" applyBorder="1" applyAlignment="1">
      <alignment horizontal="left" indent="1"/>
    </xf>
    <xf numFmtId="0" fontId="12" fillId="2" borderId="5" xfId="0" applyFont="1" applyFill="1" applyBorder="1" applyAlignment="1">
      <alignment horizontal="left" vertical="center" wrapText="1"/>
    </xf>
    <xf numFmtId="164" fontId="9" fillId="2" borderId="0" xfId="0" applyNumberFormat="1" applyFont="1" applyFill="1" applyAlignment="1">
      <alignment horizontal="right" vertical="center" wrapText="1"/>
    </xf>
    <xf numFmtId="164" fontId="13" fillId="2" borderId="0" xfId="0" applyNumberFormat="1" applyFont="1" applyFill="1" applyAlignment="1">
      <alignment horizontal="right" vertical="center" wrapText="1"/>
    </xf>
    <xf numFmtId="164" fontId="13" fillId="2" borderId="10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10" xfId="0" applyNumberFormat="1" applyFont="1" applyFill="1" applyBorder="1" applyAlignment="1">
      <alignment horizontal="right" vertical="center" wrapText="1"/>
    </xf>
    <xf numFmtId="164" fontId="9" fillId="2" borderId="10" xfId="0" applyNumberFormat="1" applyFont="1" applyFill="1" applyBorder="1" applyAlignment="1">
      <alignment horizontal="right" vertical="center" wrapText="1"/>
    </xf>
    <xf numFmtId="0" fontId="11" fillId="0" borderId="9" xfId="0" applyFont="1" applyBorder="1" applyAlignment="1">
      <alignment vertical="center" wrapText="1"/>
    </xf>
    <xf numFmtId="164" fontId="8" fillId="2" borderId="14" xfId="0" applyNumberFormat="1" applyFont="1" applyFill="1" applyBorder="1" applyAlignment="1">
      <alignment horizontal="right" vertical="center" wrapText="1"/>
    </xf>
    <xf numFmtId="164" fontId="8" fillId="2" borderId="11" xfId="0" applyNumberFormat="1" applyFont="1" applyFill="1" applyBorder="1" applyAlignment="1">
      <alignment horizontal="right" vertical="center" wrapText="1"/>
    </xf>
    <xf numFmtId="164" fontId="8" fillId="2" borderId="12" xfId="0" applyNumberFormat="1" applyFont="1" applyFill="1" applyBorder="1" applyAlignment="1">
      <alignment horizontal="right" vertical="center" wrapText="1"/>
    </xf>
    <xf numFmtId="164" fontId="8" fillId="2" borderId="9" xfId="0" applyNumberFormat="1" applyFont="1" applyFill="1" applyBorder="1" applyAlignment="1">
      <alignment horizontal="right" vertical="center" wrapText="1"/>
    </xf>
    <xf numFmtId="164" fontId="12" fillId="2" borderId="9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Alignment="1">
      <alignment horizontal="right" vertical="center" wrapText="1"/>
    </xf>
    <xf numFmtId="164" fontId="12" fillId="2" borderId="10" xfId="0" applyNumberFormat="1" applyFont="1" applyFill="1" applyBorder="1" applyAlignment="1">
      <alignment horizontal="right" vertical="center" wrapText="1"/>
    </xf>
    <xf numFmtId="164" fontId="13" fillId="2" borderId="9" xfId="0" applyNumberFormat="1" applyFont="1" applyFill="1" applyBorder="1" applyAlignment="1">
      <alignment horizontal="right" vertical="center" wrapText="1"/>
    </xf>
    <xf numFmtId="164" fontId="12" fillId="2" borderId="5" xfId="0" applyNumberFormat="1" applyFont="1" applyFill="1" applyBorder="1" applyAlignment="1">
      <alignment horizontal="right" vertical="center" wrapText="1"/>
    </xf>
    <xf numFmtId="164" fontId="12" fillId="2" borderId="6" xfId="0" applyNumberFormat="1" applyFont="1" applyFill="1" applyBorder="1" applyAlignment="1">
      <alignment horizontal="right" vertical="center" wrapText="1"/>
    </xf>
    <xf numFmtId="164" fontId="12" fillId="2" borderId="15" xfId="0" applyNumberFormat="1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 vertical="center"/>
    </xf>
    <xf numFmtId="0" fontId="38" fillId="0" borderId="0" xfId="0" applyFont="1"/>
    <xf numFmtId="14" fontId="5" fillId="4" borderId="5" xfId="0" applyNumberFormat="1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horizontal="right" vertical="center" wrapText="1"/>
    </xf>
    <xf numFmtId="164" fontId="9" fillId="2" borderId="9" xfId="0" applyNumberFormat="1" applyFont="1" applyFill="1" applyBorder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9" fillId="2" borderId="9" xfId="0" applyNumberFormat="1" applyFont="1" applyFill="1" applyBorder="1" applyAlignment="1">
      <alignment horizontal="right" vertical="center" wrapText="1"/>
    </xf>
    <xf numFmtId="14" fontId="5" fillId="4" borderId="15" xfId="0" applyNumberFormat="1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4" fontId="39" fillId="4" borderId="5" xfId="0" applyNumberFormat="1" applyFont="1" applyFill="1" applyBorder="1" applyAlignment="1">
      <alignment horizontal="center" vertical="center" wrapText="1"/>
    </xf>
    <xf numFmtId="14" fontId="39" fillId="4" borderId="15" xfId="0" applyNumberFormat="1" applyFont="1" applyFill="1" applyBorder="1" applyAlignment="1">
      <alignment horizontal="center" vertical="center" wrapText="1"/>
    </xf>
    <xf numFmtId="3" fontId="43" fillId="2" borderId="14" xfId="0" applyNumberFormat="1" applyFont="1" applyFill="1" applyBorder="1" applyAlignment="1">
      <alignment horizontal="right" vertical="center" wrapText="1"/>
    </xf>
    <xf numFmtId="3" fontId="43" fillId="2" borderId="12" xfId="0" applyNumberFormat="1" applyFont="1" applyFill="1" applyBorder="1" applyAlignment="1">
      <alignment horizontal="right" vertical="center" wrapText="1"/>
    </xf>
    <xf numFmtId="3" fontId="42" fillId="2" borderId="9" xfId="0" applyNumberFormat="1" applyFont="1" applyFill="1" applyBorder="1" applyAlignment="1">
      <alignment horizontal="right" vertical="center" wrapText="1"/>
    </xf>
    <xf numFmtId="3" fontId="42" fillId="2" borderId="10" xfId="0" applyNumberFormat="1" applyFont="1" applyFill="1" applyBorder="1" applyAlignment="1">
      <alignment horizontal="right" vertical="center" wrapText="1"/>
    </xf>
    <xf numFmtId="164" fontId="43" fillId="2" borderId="9" xfId="0" applyNumberFormat="1" applyFont="1" applyFill="1" applyBorder="1" applyAlignment="1">
      <alignment horizontal="right" vertical="center" wrapText="1"/>
    </xf>
    <xf numFmtId="164" fontId="43" fillId="2" borderId="10" xfId="0" applyNumberFormat="1" applyFont="1" applyFill="1" applyBorder="1" applyAlignment="1">
      <alignment horizontal="right" vertical="center" wrapText="1"/>
    </xf>
    <xf numFmtId="164" fontId="42" fillId="2" borderId="9" xfId="0" applyNumberFormat="1" applyFont="1" applyFill="1" applyBorder="1" applyAlignment="1">
      <alignment horizontal="right" vertical="center" wrapText="1"/>
    </xf>
    <xf numFmtId="164" fontId="42" fillId="2" borderId="10" xfId="0" applyNumberFormat="1" applyFont="1" applyFill="1" applyBorder="1" applyAlignment="1">
      <alignment horizontal="right" vertical="center" wrapText="1"/>
    </xf>
    <xf numFmtId="3" fontId="40" fillId="2" borderId="9" xfId="0" applyNumberFormat="1" applyFont="1" applyFill="1" applyBorder="1" applyAlignment="1">
      <alignment horizontal="right" vertical="center" wrapText="1"/>
    </xf>
    <xf numFmtId="3" fontId="40" fillId="2" borderId="10" xfId="0" applyNumberFormat="1" applyFont="1" applyFill="1" applyBorder="1" applyAlignment="1">
      <alignment horizontal="right" vertical="center" wrapText="1"/>
    </xf>
    <xf numFmtId="3" fontId="41" fillId="2" borderId="5" xfId="0" applyNumberFormat="1" applyFont="1" applyFill="1" applyBorder="1" applyAlignment="1">
      <alignment horizontal="right" vertical="center" wrapText="1"/>
    </xf>
    <xf numFmtId="3" fontId="41" fillId="2" borderId="15" xfId="0" applyNumberFormat="1" applyFont="1" applyFill="1" applyBorder="1" applyAlignment="1">
      <alignment horizontal="right" vertical="center" wrapText="1"/>
    </xf>
    <xf numFmtId="164" fontId="40" fillId="2" borderId="9" xfId="0" applyNumberFormat="1" applyFont="1" applyFill="1" applyBorder="1" applyAlignment="1">
      <alignment horizontal="right" vertical="center" wrapText="1"/>
    </xf>
    <xf numFmtId="164" fontId="40" fillId="2" borderId="10" xfId="0" applyNumberFormat="1" applyFont="1" applyFill="1" applyBorder="1" applyAlignment="1">
      <alignment horizontal="right" vertical="center" wrapText="1"/>
    </xf>
    <xf numFmtId="3" fontId="40" fillId="2" borderId="5" xfId="0" applyNumberFormat="1" applyFont="1" applyFill="1" applyBorder="1" applyAlignment="1">
      <alignment horizontal="right" vertical="center" wrapText="1"/>
    </xf>
    <xf numFmtId="3" fontId="40" fillId="2" borderId="15" xfId="0" applyNumberFormat="1" applyFont="1" applyFill="1" applyBorder="1" applyAlignment="1">
      <alignment horizontal="right" vertical="center" wrapText="1"/>
    </xf>
    <xf numFmtId="14" fontId="5" fillId="4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164" fontId="9" fillId="2" borderId="8" xfId="0" applyNumberFormat="1" applyFont="1" applyFill="1" applyBorder="1" applyAlignment="1">
      <alignment horizontal="right" vertical="center" wrapText="1"/>
    </xf>
    <xf numFmtId="164" fontId="13" fillId="2" borderId="8" xfId="0" applyNumberFormat="1" applyFont="1" applyFill="1" applyBorder="1" applyAlignment="1">
      <alignment horizontal="right" vertical="center" wrapText="1"/>
    </xf>
    <xf numFmtId="3" fontId="8" fillId="2" borderId="8" xfId="0" applyNumberFormat="1" applyFont="1" applyFill="1" applyBorder="1" applyAlignment="1">
      <alignment horizontal="right" vertical="center" wrapText="1"/>
    </xf>
    <xf numFmtId="3" fontId="12" fillId="2" borderId="7" xfId="0" applyNumberFormat="1" applyFont="1" applyFill="1" applyBorder="1" applyAlignment="1">
      <alignment horizontal="right" vertical="center" wrapText="1"/>
    </xf>
    <xf numFmtId="164" fontId="8" fillId="2" borderId="8" xfId="0" applyNumberFormat="1" applyFont="1" applyFill="1" applyBorder="1" applyAlignment="1">
      <alignment horizontal="right"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center" vertical="center"/>
    </xf>
    <xf numFmtId="14" fontId="5" fillId="4" borderId="8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right" vertical="center" wrapText="1"/>
    </xf>
    <xf numFmtId="3" fontId="8" fillId="2" borderId="13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164" fontId="41" fillId="2" borderId="10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64" fontId="8" fillId="2" borderId="2" xfId="0" applyNumberFormat="1" applyFont="1" applyFill="1" applyBorder="1" applyAlignment="1">
      <alignment horizontal="right" vertical="center" wrapText="1"/>
    </xf>
    <xf numFmtId="164" fontId="8" fillId="2" borderId="3" xfId="0" applyNumberFormat="1" applyFont="1" applyFill="1" applyBorder="1" applyAlignment="1">
      <alignment horizontal="right" vertical="center" wrapText="1"/>
    </xf>
    <xf numFmtId="164" fontId="8" fillId="2" borderId="4" xfId="0" applyNumberFormat="1" applyFont="1" applyFill="1" applyBorder="1" applyAlignment="1">
      <alignment horizontal="right" vertical="center" wrapText="1"/>
    </xf>
    <xf numFmtId="0" fontId="44" fillId="0" borderId="2" xfId="0" applyFont="1" applyBorder="1" applyAlignment="1">
      <alignment vertical="center" wrapText="1"/>
    </xf>
    <xf numFmtId="164" fontId="40" fillId="2" borderId="2" xfId="0" applyNumberFormat="1" applyFont="1" applyFill="1" applyBorder="1" applyAlignment="1">
      <alignment horizontal="right" vertical="center" wrapText="1"/>
    </xf>
    <xf numFmtId="164" fontId="40" fillId="2" borderId="3" xfId="0" applyNumberFormat="1" applyFont="1" applyFill="1" applyBorder="1" applyAlignment="1">
      <alignment horizontal="right" vertical="center" wrapText="1"/>
    </xf>
    <xf numFmtId="164" fontId="40" fillId="2" borderId="4" xfId="0" applyNumberFormat="1" applyFont="1" applyFill="1" applyBorder="1" applyAlignment="1">
      <alignment horizontal="right" vertical="center" wrapText="1"/>
    </xf>
    <xf numFmtId="14" fontId="39" fillId="4" borderId="0" xfId="0" applyNumberFormat="1" applyFont="1" applyFill="1" applyAlignment="1">
      <alignment horizontal="center" vertical="center" wrapText="1"/>
    </xf>
    <xf numFmtId="3" fontId="41" fillId="2" borderId="10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164" fontId="41" fillId="2" borderId="0" xfId="0" applyNumberFormat="1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39" fillId="4" borderId="9" xfId="0" applyFont="1" applyFill="1" applyBorder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</cellXfs>
  <cellStyles count="3">
    <cellStyle name="Normalny" xfId="0" builtinId="0"/>
    <cellStyle name="Normalny 2" xfId="1" xr:uid="{7E177A9E-01D3-4C33-A684-C3BD736F3A0A}"/>
    <cellStyle name="Normalny 5" xfId="2" xr:uid="{401DFAFB-09A0-4116-8839-8663D55BABC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gpw\Dzialowy\Obs&#322;uga%20finansowo-ksi&#281;gowa\PDOP\2017\2017-12\GPW_Dane%20dla%20KPMG_12'2017\GPW_Badanie%20ko&#324;coworoczne_12'2017\ICO%202017\GOTOWE%20ICO_Q4'17%2021012017%20aktualizacja%20JSF%20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gpw\Dzialowy\Zarz&#261;dzanie%20finansami\Rachunkowo&#347;&#263;%20Zarz&#261;dcza\Kontroling\Plan%20finansowy\Nowy%20pakiet%20konsolidacyjny_propozycja\GPW_konso%20pack_propozyc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ktury w Grupie"/>
      <sheetName val="Tabele przestawne (wart) (2)"/>
      <sheetName val="Arkusz5"/>
      <sheetName val="Dynamics Enum Cache"/>
      <sheetName val="Arkusz6"/>
      <sheetName val="Arkusz8"/>
      <sheetName val="Tabele przestawne (2)"/>
      <sheetName val="BILANS (2)"/>
      <sheetName val="RZIS (2)"/>
      <sheetName val="Trans otw odb. Spółki Q4"/>
      <sheetName val="Trans otw Sp. dost"/>
      <sheetName val="Koszty Sp Q4"/>
      <sheetName val="Tabele przestawne (wart)"/>
      <sheetName val="Tabele przestawne"/>
      <sheetName val="BILANS"/>
      <sheetName val="RZIS"/>
      <sheetName val="Rozrachunki w Grupie"/>
      <sheetName val="GPWB Q3"/>
      <sheetName val="IRGiT Q3"/>
      <sheetName val="IE Q3"/>
      <sheetName val="TGE Q3"/>
      <sheetName val="BS Q3"/>
      <sheetName val="Koszty GPW Q3"/>
      <sheetName val="Arkusz1"/>
      <sheetName val="Arkusz2"/>
      <sheetName val="Arkusz3"/>
      <sheetName val="Arkusz4"/>
      <sheetName val="Analizy K.Gierczak"/>
      <sheetName val="Analizy K.Gierczak wartości"/>
      <sheetName val="JSF"/>
      <sheetName val="KS IRG"/>
      <sheetName val="KS IE"/>
      <sheetName val="Księgi GPWB"/>
      <sheetName val="Księgi BS"/>
      <sheetName val="Zobowiązania GPW"/>
      <sheetName val="Księgi TGE"/>
      <sheetName val="Koszty GPW Q4"/>
      <sheetName val="Numery kont kontrah"/>
      <sheetName val="Trans. otw.odb GPW Q4"/>
      <sheetName val="Przychody GPW Q4"/>
      <sheetName val="Przych GPW Q3"/>
      <sheetName val="Koszty GPW Q2"/>
      <sheetName val="Przychody GPW Q2"/>
      <sheetName val="Należności GPW"/>
      <sheetName val="Trans.otw z odb GPW"/>
      <sheetName val="Trans otw z dost GPW"/>
      <sheetName val="Koszty GPW"/>
      <sheetName val="Przychody Spółki Q4"/>
      <sheetName val="nazwy kont księgowych"/>
      <sheetName val="Koszty w księgach innych spółek"/>
      <sheetName val="Obroty odbiorcy GPW"/>
      <sheetName val="Przychody GP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Sprawozdania"/>
      <sheetName val="(2) Korekty MSR MSFF"/>
      <sheetName val="(3) FIN"/>
      <sheetName val="(4) CAPEX"/>
      <sheetName val="(5) INT=&gt;"/>
      <sheetName val="(5a) RZiS"/>
      <sheetName val="(5b) BS"/>
      <sheetName val="(6) ST"/>
      <sheetName val="(7) kwestionariusz (msc)"/>
      <sheetName val="założ. koszty Zużycie-mat.biur."/>
      <sheetName val="Dział Informaty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topLeftCell="A13" workbookViewId="0">
      <selection activeCell="A18" sqref="A18"/>
    </sheetView>
  </sheetViews>
  <sheetFormatPr defaultColWidth="0" defaultRowHeight="14.25" zeroHeight="1"/>
  <cols>
    <col min="1" max="1" width="77.625" customWidth="1"/>
    <col min="2" max="16384" width="9" hidden="1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spans="1:1"/>
    <row r="18" spans="1:1"/>
    <row r="19" spans="1:1"/>
    <row r="20" spans="1:1"/>
    <row r="21" spans="1:1" ht="102">
      <c r="A21" s="107" t="s">
        <v>270</v>
      </c>
    </row>
    <row r="22" spans="1:1"/>
    <row r="23" spans="1:1" ht="51">
      <c r="A23" s="183" t="s">
        <v>273</v>
      </c>
    </row>
    <row r="24" spans="1:1"/>
    <row r="25" spans="1:1" ht="71.25">
      <c r="A25" s="1" t="s">
        <v>0</v>
      </c>
    </row>
    <row r="26" spans="1:1"/>
    <row r="27" spans="1:1" ht="42.75">
      <c r="A27" s="184" t="s">
        <v>272</v>
      </c>
    </row>
    <row r="28" spans="1:1" ht="15">
      <c r="A28" s="2"/>
    </row>
    <row r="29" spans="1:1" ht="15">
      <c r="A29" s="61" t="s">
        <v>271</v>
      </c>
    </row>
    <row r="30" spans="1:1" ht="15">
      <c r="A30" s="185" t="s">
        <v>274</v>
      </c>
    </row>
    <row r="33" customFormat="1" hidden="1"/>
    <row r="34" customFormat="1" hidden="1"/>
    <row r="35" customFormat="1" hidden="1"/>
    <row r="36" customFormat="1" hidden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92"/>
  <sheetViews>
    <sheetView zoomScale="115" zoomScaleNormal="115" workbookViewId="0">
      <pane xSplit="4" ySplit="4" topLeftCell="I5" activePane="bottomRight" state="frozen"/>
      <selection pane="topRight" activeCell="P1" sqref="P1"/>
      <selection pane="bottomLeft" activeCell="B5" sqref="B5"/>
      <selection pane="bottomRight" activeCell="Q7" sqref="Q7"/>
    </sheetView>
  </sheetViews>
  <sheetFormatPr defaultColWidth="9" defaultRowHeight="14.25" customHeight="1" zeroHeight="1"/>
  <cols>
    <col min="1" max="1" width="2.25" hidden="1" customWidth="1"/>
    <col min="2" max="2" width="2.25" customWidth="1"/>
    <col min="3" max="3" width="31.125" customWidth="1"/>
    <col min="4" max="4" width="34.125" customWidth="1"/>
    <col min="5" max="5" width="6.75" customWidth="1"/>
    <col min="6" max="7" width="6.75" bestFit="1" customWidth="1"/>
    <col min="8" max="8" width="6.75" customWidth="1"/>
    <col min="9" max="9" width="9" customWidth="1"/>
  </cols>
  <sheetData>
    <row r="1" spans="1:15" ht="43.5" customHeight="1">
      <c r="A1" s="3"/>
      <c r="B1" s="3"/>
      <c r="C1" s="3"/>
      <c r="D1" s="3"/>
      <c r="E1" s="3"/>
      <c r="F1" s="3"/>
      <c r="G1" s="3"/>
      <c r="H1" s="3"/>
    </row>
    <row r="2" spans="1:15" ht="15" customHeight="1">
      <c r="A2" s="3"/>
      <c r="B2" s="3"/>
      <c r="C2" s="3"/>
      <c r="D2" s="3"/>
      <c r="E2" s="3"/>
      <c r="F2" s="3"/>
      <c r="G2" s="3"/>
      <c r="H2" s="3"/>
    </row>
    <row r="3" spans="1:15" hidden="1">
      <c r="A3" s="3"/>
      <c r="B3" s="3"/>
      <c r="C3" s="165" t="s">
        <v>1</v>
      </c>
      <c r="D3" s="165" t="s">
        <v>2</v>
      </c>
      <c r="E3" s="164"/>
      <c r="F3" s="164"/>
      <c r="G3" s="164"/>
      <c r="H3" s="56"/>
      <c r="I3" s="164"/>
      <c r="J3" s="164"/>
      <c r="K3" s="164"/>
      <c r="L3" s="164"/>
    </row>
    <row r="4" spans="1:15" s="53" customFormat="1" ht="32.25" customHeight="1">
      <c r="A4" s="22"/>
      <c r="B4" s="22"/>
      <c r="C4" s="166"/>
      <c r="D4" s="166"/>
      <c r="E4" s="56">
        <v>2021</v>
      </c>
      <c r="F4" s="56">
        <v>2022</v>
      </c>
      <c r="G4" s="56">
        <v>2023</v>
      </c>
      <c r="H4" s="56">
        <v>2024</v>
      </c>
      <c r="I4" s="147">
        <v>44561</v>
      </c>
      <c r="J4" s="147">
        <v>44926</v>
      </c>
      <c r="K4" s="147">
        <v>45291</v>
      </c>
      <c r="L4" s="30">
        <v>45565</v>
      </c>
      <c r="M4" s="118">
        <v>45657</v>
      </c>
      <c r="N4" s="30">
        <v>45747</v>
      </c>
      <c r="O4" s="160">
        <v>45838</v>
      </c>
    </row>
    <row r="5" spans="1:15">
      <c r="A5" s="25"/>
      <c r="B5" s="25"/>
      <c r="C5" s="18" t="s">
        <v>3</v>
      </c>
      <c r="D5" s="18" t="s">
        <v>4</v>
      </c>
      <c r="E5" s="6">
        <f>I5</f>
        <v>825547</v>
      </c>
      <c r="F5" s="6">
        <f>J5</f>
        <v>911589</v>
      </c>
      <c r="G5" s="6">
        <f>K5</f>
        <v>1074900</v>
      </c>
      <c r="H5" s="6">
        <f>M5</f>
        <v>1390996</v>
      </c>
      <c r="I5" s="142">
        <f t="shared" ref="I5:O5" si="0">SUM(I6:I16)</f>
        <v>825547</v>
      </c>
      <c r="J5" s="142">
        <f t="shared" si="0"/>
        <v>911589</v>
      </c>
      <c r="K5" s="142">
        <f t="shared" si="0"/>
        <v>1074900</v>
      </c>
      <c r="L5" s="6">
        <f t="shared" si="0"/>
        <v>1221509</v>
      </c>
      <c r="M5" s="7">
        <f t="shared" si="0"/>
        <v>1390996</v>
      </c>
      <c r="N5" s="7">
        <f t="shared" si="0"/>
        <v>1426613</v>
      </c>
      <c r="O5" s="7">
        <f t="shared" si="0"/>
        <v>1499364</v>
      </c>
    </row>
    <row r="6" spans="1:15">
      <c r="A6" s="14"/>
      <c r="B6" s="14"/>
      <c r="C6" s="15" t="s">
        <v>5</v>
      </c>
      <c r="D6" s="15" t="s">
        <v>6</v>
      </c>
      <c r="E6" s="9">
        <f>I6</f>
        <v>236373</v>
      </c>
      <c r="F6" s="9">
        <f>J6</f>
        <v>281620</v>
      </c>
      <c r="G6" s="9">
        <f t="shared" ref="G6" si="1">K6</f>
        <v>322158</v>
      </c>
      <c r="H6" s="9">
        <f>M6</f>
        <v>422400</v>
      </c>
      <c r="I6" s="148">
        <v>236373</v>
      </c>
      <c r="J6" s="148">
        <v>281620</v>
      </c>
      <c r="K6" s="148">
        <v>322158</v>
      </c>
      <c r="L6" s="9">
        <v>366302</v>
      </c>
      <c r="M6" s="10">
        <v>422400</v>
      </c>
      <c r="N6" s="10">
        <v>425992</v>
      </c>
      <c r="O6" s="161">
        <v>446414</v>
      </c>
    </row>
    <row r="7" spans="1:15">
      <c r="A7" s="14"/>
      <c r="B7" s="14"/>
      <c r="C7" s="15" t="s">
        <v>7</v>
      </c>
      <c r="D7" s="15" t="s">
        <v>8</v>
      </c>
      <c r="E7" s="9">
        <f t="shared" ref="E7:E27" si="2">I7</f>
        <v>265569</v>
      </c>
      <c r="F7" s="9">
        <f t="shared" ref="F7:F16" si="3">J7</f>
        <v>279178</v>
      </c>
      <c r="G7" s="9">
        <f t="shared" ref="G7:G16" si="4">K7</f>
        <v>304501</v>
      </c>
      <c r="H7" s="9">
        <f t="shared" ref="H7:H16" si="5">M7</f>
        <v>369770</v>
      </c>
      <c r="I7" s="148">
        <v>265569</v>
      </c>
      <c r="J7" s="148">
        <v>279178</v>
      </c>
      <c r="K7" s="148">
        <v>304501</v>
      </c>
      <c r="L7" s="9">
        <v>335619</v>
      </c>
      <c r="M7" s="10">
        <v>369770</v>
      </c>
      <c r="N7" s="10">
        <v>389730</v>
      </c>
      <c r="O7" s="161">
        <v>395756</v>
      </c>
    </row>
    <row r="8" spans="1:15">
      <c r="A8" s="14"/>
      <c r="B8" s="14"/>
      <c r="C8" s="15" t="s">
        <v>9</v>
      </c>
      <c r="D8" s="15" t="s">
        <v>10</v>
      </c>
      <c r="E8" s="9">
        <f t="shared" si="2"/>
        <v>222519</v>
      </c>
      <c r="F8" s="9">
        <f t="shared" si="3"/>
        <v>243019</v>
      </c>
      <c r="G8" s="9">
        <f t="shared" si="4"/>
        <v>303874</v>
      </c>
      <c r="H8" s="9">
        <f t="shared" si="5"/>
        <v>414812</v>
      </c>
      <c r="I8" s="148">
        <v>222519</v>
      </c>
      <c r="J8" s="148">
        <v>243019</v>
      </c>
      <c r="K8" s="148">
        <v>303874</v>
      </c>
      <c r="L8" s="9">
        <v>317513</v>
      </c>
      <c r="M8" s="10">
        <v>414812</v>
      </c>
      <c r="N8" s="10">
        <v>415663</v>
      </c>
      <c r="O8" s="161">
        <v>446768</v>
      </c>
    </row>
    <row r="9" spans="1:15">
      <c r="A9" s="14"/>
      <c r="B9" s="14"/>
      <c r="C9" s="15" t="s">
        <v>11</v>
      </c>
      <c r="D9" s="15" t="s">
        <v>12</v>
      </c>
      <c r="E9" s="9">
        <f t="shared" si="2"/>
        <v>31531</v>
      </c>
      <c r="F9" s="9">
        <f t="shared" si="3"/>
        <v>44431</v>
      </c>
      <c r="G9" s="9">
        <f t="shared" si="4"/>
        <v>57119</v>
      </c>
      <c r="H9" s="9">
        <f t="shared" si="5"/>
        <v>122533</v>
      </c>
      <c r="I9" s="148">
        <v>31531</v>
      </c>
      <c r="J9" s="148">
        <v>44431</v>
      </c>
      <c r="K9" s="148">
        <v>57119</v>
      </c>
      <c r="L9" s="9">
        <v>62939</v>
      </c>
      <c r="M9" s="10">
        <v>122533</v>
      </c>
      <c r="N9" s="10">
        <v>127976</v>
      </c>
      <c r="O9" s="161">
        <v>141454</v>
      </c>
    </row>
    <row r="10" spans="1:15">
      <c r="A10" s="14"/>
      <c r="B10" s="14"/>
      <c r="C10" s="15" t="s">
        <v>13</v>
      </c>
      <c r="D10" s="15" t="s">
        <v>14</v>
      </c>
      <c r="E10" s="9">
        <f t="shared" si="2"/>
        <v>0</v>
      </c>
      <c r="F10" s="9">
        <f t="shared" si="3"/>
        <v>0</v>
      </c>
      <c r="G10" s="9">
        <f t="shared" si="4"/>
        <v>0</v>
      </c>
      <c r="H10" s="9">
        <f t="shared" si="5"/>
        <v>6437</v>
      </c>
      <c r="I10" s="148">
        <v>0</v>
      </c>
      <c r="J10" s="148">
        <v>0</v>
      </c>
      <c r="K10" s="148">
        <v>0</v>
      </c>
      <c r="L10" s="9">
        <v>19000</v>
      </c>
      <c r="M10" s="10">
        <v>6437</v>
      </c>
      <c r="N10" s="10">
        <v>13937</v>
      </c>
      <c r="O10" s="161">
        <v>23693</v>
      </c>
    </row>
    <row r="11" spans="1:15">
      <c r="A11" s="14"/>
      <c r="B11" s="14"/>
      <c r="C11" s="15" t="s">
        <v>15</v>
      </c>
      <c r="D11" s="15" t="s">
        <v>16</v>
      </c>
      <c r="E11" s="9">
        <f t="shared" si="2"/>
        <v>0</v>
      </c>
      <c r="F11" s="9">
        <f t="shared" si="3"/>
        <v>425</v>
      </c>
      <c r="G11" s="9">
        <f t="shared" si="4"/>
        <v>0</v>
      </c>
      <c r="H11" s="9">
        <f t="shared" si="5"/>
        <v>0</v>
      </c>
      <c r="I11" s="148">
        <v>0</v>
      </c>
      <c r="J11" s="148">
        <v>425</v>
      </c>
      <c r="K11" s="148">
        <v>0</v>
      </c>
      <c r="L11" s="9">
        <v>0</v>
      </c>
      <c r="M11" s="10">
        <v>0</v>
      </c>
      <c r="N11" s="10">
        <v>0</v>
      </c>
      <c r="O11" s="161">
        <v>0</v>
      </c>
    </row>
    <row r="12" spans="1:15" ht="16.5">
      <c r="A12" s="14"/>
      <c r="B12" s="14"/>
      <c r="C12" s="15" t="s">
        <v>17</v>
      </c>
      <c r="D12" s="15" t="s">
        <v>18</v>
      </c>
      <c r="E12" s="9">
        <f t="shared" si="2"/>
        <v>54140</v>
      </c>
      <c r="F12" s="9">
        <f t="shared" si="3"/>
        <v>38445</v>
      </c>
      <c r="G12" s="9">
        <f t="shared" si="4"/>
        <v>73314</v>
      </c>
      <c r="H12" s="9">
        <f t="shared" si="5"/>
        <v>37739</v>
      </c>
      <c r="I12" s="148">
        <v>54140</v>
      </c>
      <c r="J12" s="148">
        <v>38445</v>
      </c>
      <c r="K12" s="148">
        <v>73314</v>
      </c>
      <c r="L12" s="9">
        <v>102622</v>
      </c>
      <c r="M12" s="10">
        <v>37739</v>
      </c>
      <c r="N12" s="10">
        <v>38092</v>
      </c>
      <c r="O12" s="161">
        <v>37346</v>
      </c>
    </row>
    <row r="13" spans="1:15">
      <c r="A13" s="14"/>
      <c r="B13" s="14"/>
      <c r="C13" s="15" t="s">
        <v>19</v>
      </c>
      <c r="D13" s="15" t="s">
        <v>20</v>
      </c>
      <c r="E13" s="9">
        <f t="shared" si="2"/>
        <v>357</v>
      </c>
      <c r="F13" s="9">
        <f t="shared" si="3"/>
        <v>1104</v>
      </c>
      <c r="G13" s="9">
        <f t="shared" si="4"/>
        <v>2331</v>
      </c>
      <c r="H13" s="9">
        <f t="shared" si="5"/>
        <v>2555</v>
      </c>
      <c r="I13" s="148">
        <v>357</v>
      </c>
      <c r="J13" s="148">
        <v>1104</v>
      </c>
      <c r="K13" s="148">
        <v>2331</v>
      </c>
      <c r="L13" s="9">
        <v>3733</v>
      </c>
      <c r="M13" s="10">
        <v>2555</v>
      </c>
      <c r="N13" s="10">
        <v>2261</v>
      </c>
      <c r="O13" s="161">
        <v>2273</v>
      </c>
    </row>
    <row r="14" spans="1:15">
      <c r="A14" s="14"/>
      <c r="B14" s="14"/>
      <c r="C14" s="15" t="s">
        <v>21</v>
      </c>
      <c r="D14" s="15" t="s">
        <v>22</v>
      </c>
      <c r="E14" s="9">
        <f t="shared" si="2"/>
        <v>2621</v>
      </c>
      <c r="F14" s="9">
        <f t="shared" si="3"/>
        <v>2735</v>
      </c>
      <c r="G14" s="9">
        <f t="shared" si="4"/>
        <v>2831</v>
      </c>
      <c r="H14" s="9">
        <f t="shared" si="5"/>
        <v>4733</v>
      </c>
      <c r="I14" s="148">
        <v>2621</v>
      </c>
      <c r="J14" s="148">
        <v>2735</v>
      </c>
      <c r="K14" s="148">
        <v>2831</v>
      </c>
      <c r="L14" s="9">
        <v>3929</v>
      </c>
      <c r="M14" s="10">
        <v>4733</v>
      </c>
      <c r="N14" s="10">
        <v>4894</v>
      </c>
      <c r="O14" s="161">
        <v>4835</v>
      </c>
    </row>
    <row r="15" spans="1:15">
      <c r="A15" s="14"/>
      <c r="B15" s="14"/>
      <c r="C15" s="15" t="s">
        <v>23</v>
      </c>
      <c r="D15" s="15" t="s">
        <v>24</v>
      </c>
      <c r="E15" s="9">
        <f t="shared" si="2"/>
        <v>11918</v>
      </c>
      <c r="F15" s="9">
        <f t="shared" si="3"/>
        <v>18819</v>
      </c>
      <c r="G15" s="9">
        <f t="shared" si="4"/>
        <v>7451</v>
      </c>
      <c r="H15" s="9">
        <f t="shared" si="5"/>
        <v>9009</v>
      </c>
      <c r="I15" s="148">
        <v>11918</v>
      </c>
      <c r="J15" s="148">
        <v>18819</v>
      </c>
      <c r="K15" s="148">
        <v>7451</v>
      </c>
      <c r="L15" s="9">
        <v>9205</v>
      </c>
      <c r="M15" s="10">
        <v>9009</v>
      </c>
      <c r="N15" s="10">
        <v>7228</v>
      </c>
      <c r="O15" s="161"/>
    </row>
    <row r="16" spans="1:15">
      <c r="A16" s="14"/>
      <c r="B16" s="14"/>
      <c r="C16" s="15" t="s">
        <v>25</v>
      </c>
      <c r="D16" s="15" t="s">
        <v>26</v>
      </c>
      <c r="E16" s="9">
        <f t="shared" si="2"/>
        <v>519</v>
      </c>
      <c r="F16" s="9">
        <f t="shared" si="3"/>
        <v>1813</v>
      </c>
      <c r="G16" s="9">
        <f t="shared" si="4"/>
        <v>1321</v>
      </c>
      <c r="H16" s="9">
        <f t="shared" si="5"/>
        <v>1008</v>
      </c>
      <c r="I16" s="148">
        <v>519</v>
      </c>
      <c r="J16" s="148">
        <v>1813</v>
      </c>
      <c r="K16" s="148">
        <v>1321</v>
      </c>
      <c r="L16" s="9">
        <v>647</v>
      </c>
      <c r="M16" s="10">
        <v>1008</v>
      </c>
      <c r="N16" s="10">
        <v>840</v>
      </c>
      <c r="O16" s="161">
        <v>825</v>
      </c>
    </row>
    <row r="17" spans="1:15" s="29" customFormat="1">
      <c r="A17" s="36"/>
      <c r="B17" s="36"/>
      <c r="C17" s="18" t="s">
        <v>27</v>
      </c>
      <c r="D17" s="18" t="s">
        <v>28</v>
      </c>
      <c r="E17" s="6">
        <f t="shared" si="2"/>
        <v>436940</v>
      </c>
      <c r="F17" s="6">
        <f>J17</f>
        <v>284994</v>
      </c>
      <c r="G17" s="6">
        <f>SUM(G18:G27)</f>
        <v>323246</v>
      </c>
      <c r="H17" s="6">
        <f>M17</f>
        <v>327023</v>
      </c>
      <c r="I17" s="142">
        <f t="shared" ref="I17:O17" si="6">SUM(I18:I27)</f>
        <v>436940</v>
      </c>
      <c r="J17" s="142">
        <f t="shared" si="6"/>
        <v>284994</v>
      </c>
      <c r="K17" s="142">
        <f t="shared" si="6"/>
        <v>323246</v>
      </c>
      <c r="L17" s="6">
        <f t="shared" si="6"/>
        <v>304411</v>
      </c>
      <c r="M17" s="7">
        <f t="shared" si="6"/>
        <v>327023</v>
      </c>
      <c r="N17" s="7">
        <f t="shared" si="6"/>
        <v>368392</v>
      </c>
      <c r="O17" s="7">
        <f t="shared" si="6"/>
        <v>367038</v>
      </c>
    </row>
    <row r="18" spans="1:15">
      <c r="A18" s="14"/>
      <c r="B18" s="14"/>
      <c r="C18" s="15" t="s">
        <v>29</v>
      </c>
      <c r="D18" s="15" t="s">
        <v>30</v>
      </c>
      <c r="E18" s="9">
        <f t="shared" si="2"/>
        <v>46685</v>
      </c>
      <c r="F18" s="9">
        <f>J18</f>
        <v>34990</v>
      </c>
      <c r="G18" s="9">
        <f>K18</f>
        <v>38731</v>
      </c>
      <c r="H18" s="9">
        <f>M18</f>
        <v>45438</v>
      </c>
      <c r="I18" s="148">
        <v>46685</v>
      </c>
      <c r="J18" s="148">
        <v>34990</v>
      </c>
      <c r="K18" s="148">
        <v>38731</v>
      </c>
      <c r="L18" s="9">
        <v>43622</v>
      </c>
      <c r="M18" s="10">
        <v>45438</v>
      </c>
      <c r="N18" s="10">
        <v>45592</v>
      </c>
      <c r="O18" s="161">
        <v>49416</v>
      </c>
    </row>
    <row r="19" spans="1:15" s="29" customFormat="1">
      <c r="A19" s="35"/>
      <c r="B19" s="35"/>
      <c r="C19" s="15" t="s">
        <v>31</v>
      </c>
      <c r="D19" s="15" t="s">
        <v>32</v>
      </c>
      <c r="E19" s="9">
        <f t="shared" si="2"/>
        <v>211389</v>
      </c>
      <c r="F19" s="9">
        <f t="shared" ref="F19:F27" si="7">J19</f>
        <v>130993</v>
      </c>
      <c r="G19" s="9">
        <f t="shared" ref="G19:G27" si="8">K19</f>
        <v>158444</v>
      </c>
      <c r="H19" s="9">
        <f t="shared" ref="H19:H27" si="9">M19</f>
        <v>222750</v>
      </c>
      <c r="I19" s="148">
        <v>211389</v>
      </c>
      <c r="J19" s="148">
        <v>130993</v>
      </c>
      <c r="K19" s="148">
        <v>158444</v>
      </c>
      <c r="L19" s="9">
        <v>201381</v>
      </c>
      <c r="M19" s="10">
        <v>222750</v>
      </c>
      <c r="N19" s="10">
        <v>264533</v>
      </c>
      <c r="O19" s="161">
        <v>243747</v>
      </c>
    </row>
    <row r="20" spans="1:15">
      <c r="A20" s="14"/>
      <c r="B20" s="14"/>
      <c r="C20" s="15" t="s">
        <v>33</v>
      </c>
      <c r="D20" s="15" t="s">
        <v>34</v>
      </c>
      <c r="E20" s="9">
        <f t="shared" si="2"/>
        <v>0</v>
      </c>
      <c r="F20" s="9">
        <f t="shared" si="7"/>
        <v>8144</v>
      </c>
      <c r="G20" s="9">
        <f t="shared" si="8"/>
        <v>4883</v>
      </c>
      <c r="H20" s="9">
        <f t="shared" si="9"/>
        <v>4081</v>
      </c>
      <c r="I20" s="148">
        <v>0</v>
      </c>
      <c r="J20" s="148">
        <v>8144</v>
      </c>
      <c r="K20" s="148">
        <v>4883</v>
      </c>
      <c r="L20" s="9">
        <v>81</v>
      </c>
      <c r="M20" s="10">
        <v>4081</v>
      </c>
      <c r="N20" s="10">
        <v>590</v>
      </c>
      <c r="O20" s="161">
        <v>368</v>
      </c>
    </row>
    <row r="21" spans="1:15">
      <c r="A21" s="14"/>
      <c r="B21" s="14"/>
      <c r="C21" s="15" t="s">
        <v>13</v>
      </c>
      <c r="D21" s="15" t="s">
        <v>14</v>
      </c>
      <c r="E21" s="9">
        <f t="shared" si="2"/>
        <v>0</v>
      </c>
      <c r="F21" s="9">
        <f t="shared" si="7"/>
        <v>0</v>
      </c>
      <c r="G21" s="9">
        <f t="shared" si="8"/>
        <v>0</v>
      </c>
      <c r="H21" s="9">
        <f t="shared" si="9"/>
        <v>156</v>
      </c>
      <c r="I21" s="148">
        <v>0</v>
      </c>
      <c r="J21" s="148">
        <v>0</v>
      </c>
      <c r="K21" s="148">
        <v>0</v>
      </c>
      <c r="L21" s="9">
        <v>154</v>
      </c>
      <c r="M21" s="10">
        <v>156</v>
      </c>
      <c r="N21" s="10">
        <v>347</v>
      </c>
      <c r="O21" s="161">
        <v>738</v>
      </c>
    </row>
    <row r="22" spans="1:15">
      <c r="A22" s="14"/>
      <c r="B22" s="14"/>
      <c r="C22" s="15" t="s">
        <v>35</v>
      </c>
      <c r="D22" s="15" t="s">
        <v>36</v>
      </c>
      <c r="E22" s="9">
        <f t="shared" si="2"/>
        <v>0</v>
      </c>
      <c r="F22" s="9">
        <f t="shared" si="7"/>
        <v>0</v>
      </c>
      <c r="G22" s="9">
        <f t="shared" si="8"/>
        <v>2510</v>
      </c>
      <c r="H22" s="9">
        <f t="shared" si="9"/>
        <v>776</v>
      </c>
      <c r="I22" s="148">
        <v>0</v>
      </c>
      <c r="J22" s="148">
        <v>0</v>
      </c>
      <c r="K22" s="148">
        <v>2510</v>
      </c>
      <c r="L22" s="9">
        <v>2310</v>
      </c>
      <c r="M22" s="10">
        <v>776</v>
      </c>
      <c r="N22" s="10">
        <v>511</v>
      </c>
      <c r="O22" s="161">
        <v>495</v>
      </c>
    </row>
    <row r="23" spans="1:15">
      <c r="A23" s="14"/>
      <c r="B23" s="14"/>
      <c r="C23" s="15" t="s">
        <v>37</v>
      </c>
      <c r="D23" s="15" t="s">
        <v>38</v>
      </c>
      <c r="E23" s="9">
        <f t="shared" si="2"/>
        <v>6502</v>
      </c>
      <c r="F23" s="9">
        <f t="shared" si="7"/>
        <v>7556</v>
      </c>
      <c r="G23" s="9">
        <f t="shared" si="8"/>
        <v>10129</v>
      </c>
      <c r="H23" s="9">
        <f t="shared" si="9"/>
        <v>7274</v>
      </c>
      <c r="I23" s="148">
        <v>6502</v>
      </c>
      <c r="J23" s="148">
        <v>7556</v>
      </c>
      <c r="K23" s="148">
        <v>10129</v>
      </c>
      <c r="L23" s="9">
        <v>11498</v>
      </c>
      <c r="M23" s="10">
        <v>7274</v>
      </c>
      <c r="N23" s="10">
        <v>7989</v>
      </c>
      <c r="O23" s="161">
        <v>10876</v>
      </c>
    </row>
    <row r="24" spans="1:15">
      <c r="A24" s="14"/>
      <c r="B24" s="14"/>
      <c r="C24" s="15" t="s">
        <v>23</v>
      </c>
      <c r="D24" s="15" t="s">
        <v>24</v>
      </c>
      <c r="E24" s="9">
        <f t="shared" si="2"/>
        <v>4163</v>
      </c>
      <c r="F24" s="9">
        <f t="shared" si="7"/>
        <v>8008</v>
      </c>
      <c r="G24" s="9">
        <f t="shared" si="8"/>
        <v>5444</v>
      </c>
      <c r="H24" s="9">
        <f t="shared" si="9"/>
        <v>175</v>
      </c>
      <c r="I24" s="148">
        <v>4163</v>
      </c>
      <c r="J24" s="148">
        <v>8008</v>
      </c>
      <c r="K24" s="148">
        <v>5444</v>
      </c>
      <c r="L24" s="9">
        <v>351</v>
      </c>
      <c r="M24" s="10">
        <v>175</v>
      </c>
      <c r="N24" s="10">
        <v>87</v>
      </c>
      <c r="O24" s="161">
        <v>4995</v>
      </c>
    </row>
    <row r="25" spans="1:15" ht="16.5">
      <c r="A25" s="14"/>
      <c r="B25" s="14"/>
      <c r="C25" s="15" t="s">
        <v>39</v>
      </c>
      <c r="D25" s="15" t="s">
        <v>40</v>
      </c>
      <c r="E25" s="9">
        <f t="shared" si="2"/>
        <v>3601</v>
      </c>
      <c r="F25" s="9">
        <f t="shared" si="7"/>
        <v>4296</v>
      </c>
      <c r="G25" s="9">
        <f t="shared" si="8"/>
        <v>4369</v>
      </c>
      <c r="H25" s="9">
        <f t="shared" si="9"/>
        <v>5855</v>
      </c>
      <c r="I25" s="148">
        <v>3601</v>
      </c>
      <c r="J25" s="148">
        <v>4296</v>
      </c>
      <c r="K25" s="148">
        <v>4369</v>
      </c>
      <c r="L25" s="9">
        <v>9632</v>
      </c>
      <c r="M25" s="10">
        <v>5855</v>
      </c>
      <c r="N25" s="10">
        <v>15272</v>
      </c>
      <c r="O25" s="161">
        <v>15213</v>
      </c>
    </row>
    <row r="26" spans="1:15">
      <c r="A26" s="14"/>
      <c r="B26" s="14"/>
      <c r="C26" s="15" t="s">
        <v>41</v>
      </c>
      <c r="D26" s="15" t="s">
        <v>42</v>
      </c>
      <c r="E26" s="9">
        <f t="shared" si="2"/>
        <v>164600</v>
      </c>
      <c r="F26" s="9">
        <f t="shared" si="7"/>
        <v>91007</v>
      </c>
      <c r="G26" s="9">
        <f t="shared" si="8"/>
        <v>94870</v>
      </c>
      <c r="H26" s="9">
        <f t="shared" si="9"/>
        <v>40518</v>
      </c>
      <c r="I26" s="148">
        <v>164600</v>
      </c>
      <c r="J26" s="148">
        <v>91007</v>
      </c>
      <c r="K26" s="148">
        <v>94870</v>
      </c>
      <c r="L26" s="9">
        <v>35382</v>
      </c>
      <c r="M26" s="10">
        <v>40518</v>
      </c>
      <c r="N26" s="10">
        <v>33471</v>
      </c>
      <c r="O26" s="161">
        <v>41190</v>
      </c>
    </row>
    <row r="27" spans="1:15">
      <c r="A27" s="14"/>
      <c r="B27" s="14"/>
      <c r="C27" s="15" t="s">
        <v>43</v>
      </c>
      <c r="D27" s="15" t="s">
        <v>44</v>
      </c>
      <c r="E27" s="9">
        <f t="shared" si="2"/>
        <v>0</v>
      </c>
      <c r="F27" s="9">
        <f t="shared" si="7"/>
        <v>0</v>
      </c>
      <c r="G27" s="9">
        <f t="shared" si="8"/>
        <v>3866</v>
      </c>
      <c r="H27" s="9">
        <f t="shared" si="9"/>
        <v>0</v>
      </c>
      <c r="I27" s="148">
        <v>0</v>
      </c>
      <c r="J27" s="148">
        <v>0</v>
      </c>
      <c r="K27" s="148">
        <v>3866</v>
      </c>
      <c r="L27" s="9">
        <v>0</v>
      </c>
      <c r="M27" s="10">
        <v>0</v>
      </c>
      <c r="N27" s="10">
        <v>0</v>
      </c>
      <c r="O27" s="161">
        <v>0</v>
      </c>
    </row>
    <row r="28" spans="1:15" s="29" customFormat="1">
      <c r="A28" s="34"/>
      <c r="B28" s="34"/>
      <c r="C28" s="37" t="s">
        <v>45</v>
      </c>
      <c r="D28" s="37" t="s">
        <v>46</v>
      </c>
      <c r="E28" s="55">
        <f>+E17+E5</f>
        <v>1262487</v>
      </c>
      <c r="F28" s="55">
        <f>J28</f>
        <v>1196583</v>
      </c>
      <c r="G28" s="55">
        <f>+G17+G5</f>
        <v>1398146</v>
      </c>
      <c r="H28" s="55">
        <f>M28</f>
        <v>1718019</v>
      </c>
      <c r="I28" s="149">
        <f>+I17+I5</f>
        <v>1262487</v>
      </c>
      <c r="J28" s="149">
        <f>+J17+J5</f>
        <v>1196583</v>
      </c>
      <c r="K28" s="149">
        <f>K17+K5</f>
        <v>1398146</v>
      </c>
      <c r="L28" s="55">
        <f>L17+L5</f>
        <v>1525920</v>
      </c>
      <c r="M28" s="73">
        <f>M17+M5</f>
        <v>1718019</v>
      </c>
      <c r="N28" s="73">
        <f>N17+N5</f>
        <v>1795005</v>
      </c>
      <c r="O28" s="73">
        <f>O17+O5</f>
        <v>1866402</v>
      </c>
    </row>
    <row r="29" spans="1:15" s="29" customFormat="1">
      <c r="A29" s="34"/>
      <c r="B29" s="34"/>
      <c r="C29" s="38" t="s">
        <v>47</v>
      </c>
      <c r="D29" s="38" t="s">
        <v>48</v>
      </c>
      <c r="E29" s="6">
        <f t="shared" ref="E29:E36" si="10">I29</f>
        <v>443158</v>
      </c>
      <c r="F29" s="6">
        <f>J29</f>
        <v>318180</v>
      </c>
      <c r="G29" s="6">
        <f>K29</f>
        <v>335884</v>
      </c>
      <c r="H29" s="6">
        <f>M29</f>
        <v>433499</v>
      </c>
      <c r="I29" s="142">
        <f t="shared" ref="I29:L29" si="11">I35+I36</f>
        <v>443158</v>
      </c>
      <c r="J29" s="142">
        <f t="shared" si="11"/>
        <v>318180</v>
      </c>
      <c r="K29" s="142">
        <f>K35+K36</f>
        <v>335884</v>
      </c>
      <c r="L29" s="6">
        <f t="shared" si="11"/>
        <v>398638</v>
      </c>
      <c r="M29" s="7">
        <f t="shared" ref="M29:N29" si="12">M35+M36</f>
        <v>433499</v>
      </c>
      <c r="N29" s="7">
        <f t="shared" si="12"/>
        <v>509118</v>
      </c>
      <c r="O29" s="7">
        <f>O35+O36</f>
        <v>434896</v>
      </c>
    </row>
    <row r="30" spans="1:15">
      <c r="A30" s="3"/>
      <c r="B30" s="3"/>
      <c r="C30" s="15" t="s">
        <v>49</v>
      </c>
      <c r="D30" s="15" t="s">
        <v>50</v>
      </c>
      <c r="E30" s="9">
        <f t="shared" si="10"/>
        <v>33757</v>
      </c>
      <c r="F30" s="9">
        <f>J30</f>
        <v>33757</v>
      </c>
      <c r="G30" s="9">
        <f>K30</f>
        <v>33757</v>
      </c>
      <c r="H30" s="9">
        <f>M30</f>
        <v>33757</v>
      </c>
      <c r="I30" s="148">
        <v>33757</v>
      </c>
      <c r="J30" s="148">
        <v>33757</v>
      </c>
      <c r="K30" s="148">
        <v>33757</v>
      </c>
      <c r="L30" s="9">
        <v>33757</v>
      </c>
      <c r="M30" s="10">
        <v>33757</v>
      </c>
      <c r="N30" s="10">
        <v>33757</v>
      </c>
      <c r="O30" s="161">
        <v>33757</v>
      </c>
    </row>
    <row r="31" spans="1:15">
      <c r="A31" s="3"/>
      <c r="B31" s="3"/>
      <c r="C31" s="15" t="s">
        <v>51</v>
      </c>
      <c r="D31" s="15" t="s">
        <v>52</v>
      </c>
      <c r="E31" s="9">
        <f t="shared" si="10"/>
        <v>41617</v>
      </c>
      <c r="F31" s="9">
        <f t="shared" ref="F31:F34" si="13">J31</f>
        <v>41617</v>
      </c>
      <c r="G31" s="9">
        <f t="shared" ref="G31:G35" si="14">K31</f>
        <v>41617</v>
      </c>
      <c r="H31" s="9">
        <f t="shared" ref="H31:H34" si="15">M31</f>
        <v>41617</v>
      </c>
      <c r="I31" s="148">
        <v>41617</v>
      </c>
      <c r="J31" s="148">
        <v>41617</v>
      </c>
      <c r="K31" s="148">
        <v>41617</v>
      </c>
      <c r="L31" s="9">
        <v>41617</v>
      </c>
      <c r="M31" s="10">
        <v>41617</v>
      </c>
      <c r="N31" s="10">
        <v>41617</v>
      </c>
      <c r="O31" s="161">
        <v>41617</v>
      </c>
    </row>
    <row r="32" spans="1:15">
      <c r="A32" s="3"/>
      <c r="B32" s="3"/>
      <c r="C32" s="15" t="s">
        <v>53</v>
      </c>
      <c r="D32" s="15" t="s">
        <v>54</v>
      </c>
      <c r="E32" s="9">
        <f t="shared" si="10"/>
        <v>21302</v>
      </c>
      <c r="F32" s="9">
        <f t="shared" si="13"/>
        <v>21179</v>
      </c>
      <c r="G32" s="9">
        <f t="shared" si="14"/>
        <v>88836</v>
      </c>
      <c r="H32" s="9">
        <f t="shared" si="15"/>
        <v>107841</v>
      </c>
      <c r="I32" s="148">
        <v>21302</v>
      </c>
      <c r="J32" s="148">
        <v>21179</v>
      </c>
      <c r="K32" s="148">
        <v>88836</v>
      </c>
      <c r="L32" s="9">
        <v>107841</v>
      </c>
      <c r="M32" s="10">
        <v>107841</v>
      </c>
      <c r="N32" s="10">
        <v>107841</v>
      </c>
      <c r="O32" s="161">
        <v>207762</v>
      </c>
    </row>
    <row r="33" spans="1:15" s="29" customFormat="1">
      <c r="A33" s="34"/>
      <c r="B33" s="34"/>
      <c r="C33" s="15" t="s">
        <v>55</v>
      </c>
      <c r="D33" s="15" t="s">
        <v>56</v>
      </c>
      <c r="E33" s="9">
        <f t="shared" si="10"/>
        <v>393407</v>
      </c>
      <c r="F33" s="9">
        <f t="shared" si="13"/>
        <v>266399</v>
      </c>
      <c r="G33" s="9">
        <f t="shared" si="14"/>
        <v>211025</v>
      </c>
      <c r="H33" s="9">
        <f t="shared" si="15"/>
        <v>309810</v>
      </c>
      <c r="I33" s="148">
        <v>393407</v>
      </c>
      <c r="J33" s="148">
        <v>266399</v>
      </c>
      <c r="K33" s="148">
        <v>211025</v>
      </c>
      <c r="L33" s="9">
        <v>255915</v>
      </c>
      <c r="M33" s="10">
        <v>309810</v>
      </c>
      <c r="N33" s="10">
        <v>382670</v>
      </c>
      <c r="O33" s="161">
        <v>234823</v>
      </c>
    </row>
    <row r="34" spans="1:15" s="29" customFormat="1">
      <c r="A34" s="34"/>
      <c r="B34" s="34"/>
      <c r="C34" s="15" t="s">
        <v>57</v>
      </c>
      <c r="D34" s="15" t="s">
        <v>58</v>
      </c>
      <c r="E34" s="9">
        <f t="shared" si="10"/>
        <v>-52499</v>
      </c>
      <c r="F34" s="9">
        <f t="shared" si="13"/>
        <v>-50419</v>
      </c>
      <c r="G34" s="9">
        <f t="shared" si="14"/>
        <v>-50105</v>
      </c>
      <c r="H34" s="9">
        <f t="shared" si="15"/>
        <v>-74390</v>
      </c>
      <c r="I34" s="148">
        <v>-52499</v>
      </c>
      <c r="J34" s="148">
        <v>-50419</v>
      </c>
      <c r="K34" s="148">
        <v>-50105</v>
      </c>
      <c r="L34" s="9">
        <v>-51872</v>
      </c>
      <c r="M34" s="10">
        <v>-74390</v>
      </c>
      <c r="N34" s="10">
        <v>-73634</v>
      </c>
      <c r="O34" s="161">
        <v>-96982</v>
      </c>
    </row>
    <row r="35" spans="1:15" s="29" customFormat="1" ht="18" customHeight="1">
      <c r="A35" s="34"/>
      <c r="B35" s="34"/>
      <c r="C35" s="84" t="s">
        <v>59</v>
      </c>
      <c r="D35" s="84" t="s">
        <v>60</v>
      </c>
      <c r="E35" s="6">
        <f t="shared" si="10"/>
        <v>437584</v>
      </c>
      <c r="F35" s="6">
        <f>J35</f>
        <v>312533</v>
      </c>
      <c r="G35" s="6">
        <f t="shared" si="14"/>
        <v>325130</v>
      </c>
      <c r="H35" s="6">
        <f>M35</f>
        <v>418635</v>
      </c>
      <c r="I35" s="142">
        <f t="shared" ref="I35:J35" si="16">SUM(I30:I34)</f>
        <v>437584</v>
      </c>
      <c r="J35" s="142">
        <f t="shared" si="16"/>
        <v>312533</v>
      </c>
      <c r="K35" s="142">
        <f>SUM(K30:K34)</f>
        <v>325130</v>
      </c>
      <c r="L35" s="6">
        <f>SUM(L30:L34)</f>
        <v>387258</v>
      </c>
      <c r="M35" s="7">
        <f>SUM(M30:M34)</f>
        <v>418635</v>
      </c>
      <c r="N35" s="7">
        <v>492251</v>
      </c>
      <c r="O35" s="130">
        <v>420977</v>
      </c>
    </row>
    <row r="36" spans="1:15">
      <c r="A36" s="3"/>
      <c r="B36" s="3"/>
      <c r="C36" s="15" t="s">
        <v>61</v>
      </c>
      <c r="D36" s="15" t="s">
        <v>62</v>
      </c>
      <c r="E36" s="9">
        <f t="shared" si="10"/>
        <v>5574</v>
      </c>
      <c r="F36" s="9">
        <f>J36</f>
        <v>5647</v>
      </c>
      <c r="G36" s="9">
        <f>K36</f>
        <v>10754</v>
      </c>
      <c r="H36" s="9">
        <f>M36</f>
        <v>14864</v>
      </c>
      <c r="I36" s="148">
        <v>5574</v>
      </c>
      <c r="J36" s="148">
        <v>5647</v>
      </c>
      <c r="K36" s="148">
        <v>10754</v>
      </c>
      <c r="L36" s="9">
        <v>11380</v>
      </c>
      <c r="M36" s="10">
        <v>14864</v>
      </c>
      <c r="N36" s="10">
        <v>16867</v>
      </c>
      <c r="O36" s="161">
        <v>13919</v>
      </c>
    </row>
    <row r="37" spans="1:15" s="29" customFormat="1">
      <c r="A37" s="34"/>
      <c r="B37" s="34"/>
      <c r="C37" s="38" t="s">
        <v>63</v>
      </c>
      <c r="D37" s="38" t="s">
        <v>64</v>
      </c>
      <c r="E37" s="6">
        <f>SUM(E38:E43)</f>
        <v>458197</v>
      </c>
      <c r="F37" s="6">
        <f>SUM(F38:F43)</f>
        <v>628448</v>
      </c>
      <c r="G37" s="6">
        <f>SUM(G38:G43)</f>
        <v>749132</v>
      </c>
      <c r="H37" s="6">
        <f>M37</f>
        <v>888502</v>
      </c>
      <c r="I37" s="142">
        <f>SUM(I38:I43)</f>
        <v>458197</v>
      </c>
      <c r="J37" s="142">
        <f t="shared" ref="J37:L37" si="17">SUM(J38:J43)</f>
        <v>628448</v>
      </c>
      <c r="K37" s="142">
        <f t="shared" si="17"/>
        <v>749132</v>
      </c>
      <c r="L37" s="6">
        <f t="shared" si="17"/>
        <v>754629</v>
      </c>
      <c r="M37" s="7">
        <f t="shared" ref="M37" si="18">SUM(M38:M43)</f>
        <v>888502</v>
      </c>
      <c r="N37" s="7">
        <f>SUM(N38:N43)</f>
        <v>848666</v>
      </c>
      <c r="O37" s="7">
        <f>SUM(O38:O43)</f>
        <v>943814</v>
      </c>
    </row>
    <row r="38" spans="1:15">
      <c r="A38" s="3"/>
      <c r="B38" s="3"/>
      <c r="C38" s="15" t="s">
        <v>65</v>
      </c>
      <c r="D38" s="15" t="s">
        <v>66</v>
      </c>
      <c r="E38" s="9">
        <f>I38</f>
        <v>257824</v>
      </c>
      <c r="F38" s="9">
        <f>J38</f>
        <v>425670</v>
      </c>
      <c r="G38" s="9">
        <f>K38</f>
        <v>534539</v>
      </c>
      <c r="H38" s="9">
        <f>M38</f>
        <v>579786</v>
      </c>
      <c r="I38" s="148">
        <v>257824</v>
      </c>
      <c r="J38" s="148">
        <v>425670</v>
      </c>
      <c r="K38" s="148">
        <v>534539</v>
      </c>
      <c r="L38" s="9">
        <v>519935</v>
      </c>
      <c r="M38" s="10">
        <v>579786</v>
      </c>
      <c r="N38" s="10">
        <v>528456</v>
      </c>
      <c r="O38" s="161">
        <v>615989</v>
      </c>
    </row>
    <row r="39" spans="1:15">
      <c r="A39" s="3"/>
      <c r="B39" s="3"/>
      <c r="C39" s="15" t="s">
        <v>67</v>
      </c>
      <c r="D39" s="15" t="s">
        <v>68</v>
      </c>
      <c r="E39" s="9">
        <f>I39</f>
        <v>195813</v>
      </c>
      <c r="F39" s="9">
        <f>J39</f>
        <v>196744</v>
      </c>
      <c r="G39" s="9">
        <f t="shared" ref="G39:G43" si="19">K39</f>
        <v>203826</v>
      </c>
      <c r="H39" s="9">
        <f t="shared" ref="H39:H43" si="20">M39</f>
        <v>250548</v>
      </c>
      <c r="I39" s="148">
        <v>195813</v>
      </c>
      <c r="J39" s="148">
        <v>196744</v>
      </c>
      <c r="K39" s="148">
        <v>203826</v>
      </c>
      <c r="L39" s="9">
        <v>220775</v>
      </c>
      <c r="M39" s="10">
        <v>250548</v>
      </c>
      <c r="N39" s="10">
        <v>260675</v>
      </c>
      <c r="O39" s="161">
        <v>258224</v>
      </c>
    </row>
    <row r="40" spans="1:15">
      <c r="A40" s="3"/>
      <c r="B40" s="3"/>
      <c r="C40" s="15" t="s">
        <v>69</v>
      </c>
      <c r="D40" s="15" t="s">
        <v>70</v>
      </c>
      <c r="E40" s="9">
        <v>0</v>
      </c>
      <c r="F40" s="9">
        <v>0</v>
      </c>
      <c r="G40" s="9">
        <v>0</v>
      </c>
      <c r="H40" s="9">
        <f>M40</f>
        <v>35931</v>
      </c>
      <c r="I40" s="148">
        <v>0</v>
      </c>
      <c r="J40" s="148">
        <v>0</v>
      </c>
      <c r="K40" s="148">
        <v>0</v>
      </c>
      <c r="L40" s="9">
        <v>0</v>
      </c>
      <c r="M40" s="10">
        <v>35931</v>
      </c>
      <c r="N40" s="10">
        <v>38303</v>
      </c>
      <c r="O40" s="161">
        <v>43721</v>
      </c>
    </row>
    <row r="41" spans="1:15">
      <c r="A41" s="3"/>
      <c r="B41" s="3"/>
      <c r="C41" s="15" t="s">
        <v>71</v>
      </c>
      <c r="D41" s="15" t="s">
        <v>72</v>
      </c>
      <c r="E41" s="9">
        <f t="shared" ref="E41:F43" si="21">I41</f>
        <v>1498</v>
      </c>
      <c r="F41" s="9">
        <f t="shared" si="21"/>
        <v>2255</v>
      </c>
      <c r="G41" s="9">
        <f t="shared" si="19"/>
        <v>2797</v>
      </c>
      <c r="H41" s="9">
        <f t="shared" si="20"/>
        <v>2893</v>
      </c>
      <c r="I41" s="148">
        <v>1498</v>
      </c>
      <c r="J41" s="148">
        <v>2255</v>
      </c>
      <c r="K41" s="148">
        <v>2797</v>
      </c>
      <c r="L41" s="9">
        <v>3246</v>
      </c>
      <c r="M41" s="10">
        <v>2893</v>
      </c>
      <c r="N41" s="10">
        <v>2893</v>
      </c>
      <c r="O41" s="161">
        <v>2918</v>
      </c>
    </row>
    <row r="42" spans="1:15">
      <c r="A42" s="3"/>
      <c r="B42" s="3"/>
      <c r="C42" s="15" t="s">
        <v>73</v>
      </c>
      <c r="D42" s="15" t="s">
        <v>74</v>
      </c>
      <c r="E42" s="9">
        <f t="shared" si="21"/>
        <v>0</v>
      </c>
      <c r="F42" s="9">
        <f t="shared" si="21"/>
        <v>0</v>
      </c>
      <c r="G42" s="9">
        <f t="shared" si="19"/>
        <v>3010</v>
      </c>
      <c r="H42" s="9">
        <f t="shared" si="20"/>
        <v>15001</v>
      </c>
      <c r="I42" s="148">
        <v>0</v>
      </c>
      <c r="J42" s="148">
        <v>0</v>
      </c>
      <c r="K42" s="148">
        <v>3010</v>
      </c>
      <c r="L42" s="9">
        <v>6020</v>
      </c>
      <c r="M42" s="10">
        <v>15001</v>
      </c>
      <c r="N42" s="10">
        <v>14127</v>
      </c>
      <c r="O42" s="161">
        <v>18691</v>
      </c>
    </row>
    <row r="43" spans="1:15" ht="12" customHeight="1">
      <c r="A43" s="3"/>
      <c r="B43" s="3"/>
      <c r="C43" s="15" t="s">
        <v>75</v>
      </c>
      <c r="D43" s="15" t="s">
        <v>76</v>
      </c>
      <c r="E43" s="9">
        <f t="shared" si="21"/>
        <v>3062</v>
      </c>
      <c r="F43" s="9">
        <f t="shared" si="21"/>
        <v>3779</v>
      </c>
      <c r="G43" s="9">
        <f t="shared" si="19"/>
        <v>4960</v>
      </c>
      <c r="H43" s="9">
        <f t="shared" si="20"/>
        <v>4343</v>
      </c>
      <c r="I43" s="148">
        <v>3062</v>
      </c>
      <c r="J43" s="148">
        <v>3779</v>
      </c>
      <c r="K43" s="148">
        <v>4960</v>
      </c>
      <c r="L43" s="9">
        <v>4653</v>
      </c>
      <c r="M43" s="10">
        <v>4343</v>
      </c>
      <c r="N43" s="10">
        <v>4212</v>
      </c>
      <c r="O43" s="161">
        <v>4271</v>
      </c>
    </row>
    <row r="44" spans="1:15" s="29" customFormat="1">
      <c r="A44" s="34"/>
      <c r="B44" s="34"/>
      <c r="C44" s="38" t="s">
        <v>77</v>
      </c>
      <c r="D44" s="38" t="s">
        <v>78</v>
      </c>
      <c r="E44" s="6">
        <f>SUM(E45:E53)</f>
        <v>361132</v>
      </c>
      <c r="F44" s="6">
        <f>SUM(F45:F53)</f>
        <v>249955</v>
      </c>
      <c r="G44" s="6">
        <f>SUM(G45:G53)</f>
        <v>313130</v>
      </c>
      <c r="H44" s="6">
        <f>M44</f>
        <v>396018</v>
      </c>
      <c r="I44" s="142">
        <f>SUM(I45:I53)</f>
        <v>361132</v>
      </c>
      <c r="J44" s="142">
        <f t="shared" ref="J44:L44" si="22">SUM(J45:J53)</f>
        <v>249955</v>
      </c>
      <c r="K44" s="142">
        <f t="shared" si="22"/>
        <v>313130</v>
      </c>
      <c r="L44" s="6">
        <f t="shared" si="22"/>
        <v>372653</v>
      </c>
      <c r="M44" s="7">
        <f t="shared" ref="M44:O44" si="23">SUM(M45:M53)</f>
        <v>396018</v>
      </c>
      <c r="N44" s="7">
        <f t="shared" si="23"/>
        <v>437221</v>
      </c>
      <c r="O44" s="7">
        <f t="shared" si="23"/>
        <v>487692</v>
      </c>
    </row>
    <row r="45" spans="1:15">
      <c r="A45" s="3"/>
      <c r="B45" s="3"/>
      <c r="C45" s="15" t="s">
        <v>79</v>
      </c>
      <c r="D45" s="15" t="s">
        <v>80</v>
      </c>
      <c r="E45" s="9">
        <f>I45</f>
        <v>73500</v>
      </c>
      <c r="F45" s="9">
        <f>J45</f>
        <v>65116</v>
      </c>
      <c r="G45" s="9">
        <f>K45</f>
        <v>78340</v>
      </c>
      <c r="H45" s="9">
        <f>M45</f>
        <v>100764</v>
      </c>
      <c r="I45" s="148">
        <v>73500</v>
      </c>
      <c r="J45" s="148">
        <v>65116</v>
      </c>
      <c r="K45" s="148">
        <v>78340</v>
      </c>
      <c r="L45" s="9">
        <v>95062</v>
      </c>
      <c r="M45" s="10">
        <v>100764</v>
      </c>
      <c r="N45" s="10">
        <v>112624</v>
      </c>
      <c r="O45" s="161">
        <v>120709</v>
      </c>
    </row>
    <row r="46" spans="1:15">
      <c r="A46" s="3"/>
      <c r="B46" s="3"/>
      <c r="C46" s="15" t="s">
        <v>65</v>
      </c>
      <c r="D46" s="15" t="s">
        <v>81</v>
      </c>
      <c r="E46" s="9">
        <f t="shared" ref="E46:E53" si="24">I46</f>
        <v>18235</v>
      </c>
      <c r="F46" s="9">
        <f t="shared" ref="F46:F53" si="25">J46</f>
        <v>868</v>
      </c>
      <c r="G46" s="9">
        <f t="shared" ref="G46:G53" si="26">K46</f>
        <v>555</v>
      </c>
      <c r="H46" s="9">
        <f t="shared" ref="H46:H53" si="27">M46</f>
        <v>14563</v>
      </c>
      <c r="I46" s="148">
        <v>18235</v>
      </c>
      <c r="J46" s="148">
        <v>868</v>
      </c>
      <c r="K46" s="148">
        <v>555</v>
      </c>
      <c r="L46" s="9">
        <v>10308</v>
      </c>
      <c r="M46" s="10">
        <v>14563</v>
      </c>
      <c r="N46" s="10">
        <v>11722</v>
      </c>
      <c r="O46" s="161">
        <v>11180</v>
      </c>
    </row>
    <row r="47" spans="1:15">
      <c r="A47" s="3"/>
      <c r="B47" s="3"/>
      <c r="C47" s="15" t="s">
        <v>67</v>
      </c>
      <c r="D47" s="15" t="s">
        <v>68</v>
      </c>
      <c r="E47" s="9">
        <f t="shared" si="24"/>
        <v>78955</v>
      </c>
      <c r="F47" s="9">
        <f t="shared" si="25"/>
        <v>97246</v>
      </c>
      <c r="G47" s="9">
        <f t="shared" si="26"/>
        <v>111575</v>
      </c>
      <c r="H47" s="9">
        <f t="shared" si="27"/>
        <v>124526</v>
      </c>
      <c r="I47" s="148">
        <v>78955</v>
      </c>
      <c r="J47" s="148">
        <v>97246</v>
      </c>
      <c r="K47" s="148">
        <v>111575</v>
      </c>
      <c r="L47" s="9">
        <v>118693</v>
      </c>
      <c r="M47" s="10">
        <v>124526</v>
      </c>
      <c r="N47" s="10">
        <v>132356</v>
      </c>
      <c r="O47" s="161">
        <v>137727</v>
      </c>
    </row>
    <row r="48" spans="1:15">
      <c r="A48" s="3"/>
      <c r="B48" s="3"/>
      <c r="C48" s="15" t="s">
        <v>69</v>
      </c>
      <c r="D48" s="15" t="s">
        <v>70</v>
      </c>
      <c r="E48" s="9">
        <f t="shared" si="24"/>
        <v>1263</v>
      </c>
      <c r="F48" s="9">
        <f t="shared" si="25"/>
        <v>1756</v>
      </c>
      <c r="G48" s="9">
        <f t="shared" si="26"/>
        <v>3560</v>
      </c>
      <c r="H48" s="9">
        <f t="shared" si="27"/>
        <v>26684</v>
      </c>
      <c r="I48" s="148">
        <v>1263</v>
      </c>
      <c r="J48" s="148">
        <v>1756</v>
      </c>
      <c r="K48" s="148">
        <v>3560</v>
      </c>
      <c r="L48" s="9">
        <v>19365</v>
      </c>
      <c r="M48" s="10">
        <v>26684</v>
      </c>
      <c r="N48" s="10">
        <v>26773</v>
      </c>
      <c r="O48" s="161">
        <v>53873</v>
      </c>
    </row>
    <row r="49" spans="1:15">
      <c r="A49" s="3"/>
      <c r="B49" s="3"/>
      <c r="C49" s="15" t="s">
        <v>82</v>
      </c>
      <c r="D49" s="15" t="s">
        <v>83</v>
      </c>
      <c r="E49" s="9">
        <f t="shared" si="24"/>
        <v>107881</v>
      </c>
      <c r="F49" s="9">
        <f t="shared" si="25"/>
        <v>0</v>
      </c>
      <c r="G49" s="9">
        <f t="shared" si="26"/>
        <v>2461</v>
      </c>
      <c r="H49" s="9">
        <f t="shared" si="27"/>
        <v>2794</v>
      </c>
      <c r="I49" s="148">
        <v>107881</v>
      </c>
      <c r="J49" s="148">
        <v>0</v>
      </c>
      <c r="K49" s="148">
        <v>2461</v>
      </c>
      <c r="L49" s="9">
        <v>4508</v>
      </c>
      <c r="M49" s="10">
        <v>2794</v>
      </c>
      <c r="N49" s="10">
        <v>7840</v>
      </c>
      <c r="O49" s="161">
        <v>20138</v>
      </c>
    </row>
    <row r="50" spans="1:15" s="29" customFormat="1">
      <c r="A50" s="34"/>
      <c r="B50" s="34"/>
      <c r="C50" s="15" t="s">
        <v>71</v>
      </c>
      <c r="D50" s="15" t="s">
        <v>72</v>
      </c>
      <c r="E50" s="9">
        <f t="shared" si="24"/>
        <v>41294</v>
      </c>
      <c r="F50" s="9">
        <f t="shared" si="25"/>
        <v>48766</v>
      </c>
      <c r="G50" s="9">
        <f t="shared" si="26"/>
        <v>55105</v>
      </c>
      <c r="H50" s="9">
        <f t="shared" si="27"/>
        <v>67019</v>
      </c>
      <c r="I50" s="148">
        <v>41294</v>
      </c>
      <c r="J50" s="148">
        <v>48766</v>
      </c>
      <c r="K50" s="148">
        <v>55105</v>
      </c>
      <c r="L50" s="9">
        <v>61125</v>
      </c>
      <c r="M50" s="10">
        <v>67019</v>
      </c>
      <c r="N50" s="10">
        <v>76841</v>
      </c>
      <c r="O50" s="161">
        <v>78464</v>
      </c>
    </row>
    <row r="51" spans="1:15">
      <c r="A51" s="3"/>
      <c r="B51" s="3"/>
      <c r="C51" s="15" t="s">
        <v>84</v>
      </c>
      <c r="D51" s="15" t="s">
        <v>85</v>
      </c>
      <c r="E51" s="9">
        <f t="shared" si="24"/>
        <v>27372</v>
      </c>
      <c r="F51" s="9">
        <f t="shared" si="25"/>
        <v>24892</v>
      </c>
      <c r="G51" s="9">
        <f t="shared" si="26"/>
        <v>32847</v>
      </c>
      <c r="H51" s="9">
        <f t="shared" si="27"/>
        <v>39704</v>
      </c>
      <c r="I51" s="148">
        <v>27372</v>
      </c>
      <c r="J51" s="148">
        <v>24892</v>
      </c>
      <c r="K51" s="148">
        <v>32847</v>
      </c>
      <c r="L51" s="9">
        <v>49045</v>
      </c>
      <c r="M51" s="10">
        <v>39704</v>
      </c>
      <c r="N51" s="10">
        <v>41412</v>
      </c>
      <c r="O51" s="161">
        <v>42922</v>
      </c>
    </row>
    <row r="52" spans="1:15">
      <c r="A52" s="3"/>
      <c r="B52" s="3"/>
      <c r="C52" s="15" t="s">
        <v>86</v>
      </c>
      <c r="D52" s="15" t="s">
        <v>76</v>
      </c>
      <c r="E52" s="9">
        <f t="shared" si="24"/>
        <v>12632</v>
      </c>
      <c r="F52" s="9">
        <f t="shared" si="25"/>
        <v>11311</v>
      </c>
      <c r="G52" s="9">
        <f t="shared" si="26"/>
        <v>26895</v>
      </c>
      <c r="H52" s="9">
        <f t="shared" si="27"/>
        <v>19964</v>
      </c>
      <c r="I52" s="148">
        <v>12632</v>
      </c>
      <c r="J52" s="148">
        <v>11311</v>
      </c>
      <c r="K52" s="148">
        <v>26895</v>
      </c>
      <c r="L52" s="9">
        <v>14547</v>
      </c>
      <c r="M52" s="10">
        <v>19964</v>
      </c>
      <c r="N52" s="10">
        <v>27653</v>
      </c>
      <c r="O52" s="161">
        <v>22679</v>
      </c>
    </row>
    <row r="53" spans="1:15" ht="16.5">
      <c r="A53" s="3"/>
      <c r="B53" s="3"/>
      <c r="C53" s="15" t="s">
        <v>87</v>
      </c>
      <c r="D53" s="15" t="s">
        <v>88</v>
      </c>
      <c r="E53" s="9">
        <f t="shared" si="24"/>
        <v>0</v>
      </c>
      <c r="F53" s="9">
        <f t="shared" si="25"/>
        <v>0</v>
      </c>
      <c r="G53" s="9">
        <f t="shared" si="26"/>
        <v>1792</v>
      </c>
      <c r="H53" s="9">
        <f t="shared" si="27"/>
        <v>0</v>
      </c>
      <c r="I53" s="148">
        <v>0</v>
      </c>
      <c r="J53" s="148">
        <v>0</v>
      </c>
      <c r="K53" s="148">
        <v>1792</v>
      </c>
      <c r="L53" s="9">
        <v>0</v>
      </c>
      <c r="M53" s="10">
        <v>0</v>
      </c>
      <c r="N53" s="10">
        <v>0</v>
      </c>
      <c r="O53" s="10">
        <v>0</v>
      </c>
    </row>
    <row r="54" spans="1:15" s="29" customFormat="1">
      <c r="A54" s="34"/>
      <c r="B54" s="34"/>
      <c r="C54" s="39" t="s">
        <v>89</v>
      </c>
      <c r="D54" s="39" t="s">
        <v>89</v>
      </c>
      <c r="E54" s="55">
        <f>+E44+E37+E29</f>
        <v>1262487</v>
      </c>
      <c r="F54" s="55">
        <f>+F44+F37+F29</f>
        <v>1196583</v>
      </c>
      <c r="G54" s="55">
        <f>+G44+G37+G29</f>
        <v>1398146</v>
      </c>
      <c r="H54" s="55">
        <f>M54</f>
        <v>1718019</v>
      </c>
      <c r="I54" s="149">
        <f>+I44+I37+I29</f>
        <v>1262487</v>
      </c>
      <c r="J54" s="149">
        <f>+J44+J37+J29</f>
        <v>1196583</v>
      </c>
      <c r="K54" s="149">
        <f t="shared" ref="K54:L54" si="28">+K44+K37+K29</f>
        <v>1398146</v>
      </c>
      <c r="L54" s="55">
        <f t="shared" si="28"/>
        <v>1525920</v>
      </c>
      <c r="M54" s="73">
        <f t="shared" ref="M54:O54" si="29">+M44+M37+M29</f>
        <v>1718019</v>
      </c>
      <c r="N54" s="73">
        <f t="shared" si="29"/>
        <v>1795005</v>
      </c>
      <c r="O54" s="73">
        <f t="shared" si="29"/>
        <v>1866402</v>
      </c>
    </row>
    <row r="55" spans="1:15" ht="14.25" customHeight="1">
      <c r="D55" s="23" t="s">
        <v>90</v>
      </c>
      <c r="F55" s="58"/>
      <c r="G55" s="58"/>
      <c r="H55" s="58"/>
      <c r="I55" s="58"/>
      <c r="J55" s="58"/>
      <c r="K55" s="58"/>
      <c r="L55" s="58"/>
    </row>
    <row r="56" spans="1:15" ht="14.25" customHeight="1">
      <c r="D56" s="23"/>
      <c r="I56" s="58"/>
    </row>
    <row r="57" spans="1:15" ht="14.25" customHeight="1">
      <c r="D57" s="23"/>
    </row>
    <row r="58" spans="1:15" ht="14.25" customHeight="1">
      <c r="D58" s="23"/>
    </row>
    <row r="59" spans="1:15" ht="14.25" customHeight="1">
      <c r="D59" s="59"/>
    </row>
    <row r="60" spans="1:15" ht="14.25" customHeight="1"/>
    <row r="61" spans="1:15" ht="14.25" customHeight="1"/>
    <row r="62" spans="1:15" ht="14.25" customHeight="1"/>
    <row r="63" spans="1:15" ht="14.25" customHeight="1"/>
    <row r="64" spans="1:15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</sheetData>
  <mergeCells count="4">
    <mergeCell ref="I3:L3"/>
    <mergeCell ref="D3:D4"/>
    <mergeCell ref="E3:G3"/>
    <mergeCell ref="C3:C4"/>
  </mergeCells>
  <dataValidations disablePrompts="1" count="1">
    <dataValidation type="decimal" allowBlank="1" showErrorMessage="1" errorTitle="Nieprawidłowa wartość" error="Dozwolone są wyłącznie wartości liczbowe" sqref="I7" xr:uid="{96239371-F5AA-42DB-AF63-9C6074C66157}">
      <formula1>-1000000000000</formula1>
      <formula2>1000000000000</formula2>
    </dataValidation>
  </dataValidations>
  <pageMargins left="0.27" right="0.33" top="0.74803149606299213" bottom="0.74803149606299213" header="0.31496062992125984" footer="0.31496062992125984"/>
  <pageSetup paperSize="8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0E27-B00D-4F21-8D03-D9C83DE17983}">
  <sheetPr>
    <tabColor rgb="FF00B050"/>
  </sheetPr>
  <dimension ref="A1:T42"/>
  <sheetViews>
    <sheetView zoomScaleNormal="100" workbookViewId="0">
      <pane xSplit="3" ySplit="4" topLeftCell="G5" activePane="bottomRight" state="frozen"/>
      <selection pane="topRight" activeCell="C1" sqref="C1"/>
      <selection pane="bottomLeft" activeCell="A5" sqref="A5"/>
      <selection pane="bottomRight" activeCell="C37" sqref="C37:F37"/>
    </sheetView>
  </sheetViews>
  <sheetFormatPr defaultRowHeight="14.25"/>
  <cols>
    <col min="1" max="1" width="3.5" style="79" customWidth="1"/>
    <col min="2" max="2" width="33.5" style="79" customWidth="1"/>
    <col min="3" max="3" width="48.125" customWidth="1"/>
    <col min="8" max="8" width="9" customWidth="1"/>
  </cols>
  <sheetData>
    <row r="1" spans="1:20" ht="77.25" customHeight="1">
      <c r="A1" s="74"/>
      <c r="B1" s="74"/>
      <c r="C1" s="3"/>
      <c r="P1" s="109"/>
    </row>
    <row r="2" spans="1:20">
      <c r="A2" s="74"/>
      <c r="B2" s="74"/>
      <c r="C2" s="3"/>
      <c r="H2" s="58"/>
      <c r="I2" s="58"/>
      <c r="J2" s="58"/>
      <c r="K2" s="58"/>
      <c r="L2" s="58"/>
      <c r="M2" s="58"/>
      <c r="N2" s="58"/>
    </row>
    <row r="3" spans="1:20" ht="24.75">
      <c r="A3" s="74"/>
      <c r="B3" s="31" t="s">
        <v>91</v>
      </c>
      <c r="C3" s="31" t="s">
        <v>92</v>
      </c>
      <c r="D3" s="171"/>
      <c r="E3" s="171"/>
      <c r="F3" s="171"/>
      <c r="G3" s="105"/>
      <c r="H3" s="108">
        <v>2021</v>
      </c>
      <c r="I3" s="146">
        <v>2022</v>
      </c>
      <c r="J3" s="167">
        <v>2023</v>
      </c>
      <c r="K3" s="169"/>
      <c r="L3" s="167">
        <v>2024</v>
      </c>
      <c r="M3" s="168"/>
      <c r="N3" s="168"/>
      <c r="O3" s="169"/>
      <c r="P3" s="167">
        <v>2025</v>
      </c>
      <c r="Q3" s="168"/>
      <c r="R3" s="54"/>
      <c r="S3" s="54"/>
      <c r="T3" s="54"/>
    </row>
    <row r="4" spans="1:20">
      <c r="A4" s="74"/>
      <c r="B4" s="32"/>
      <c r="C4" s="32"/>
      <c r="D4" s="24">
        <v>2021</v>
      </c>
      <c r="E4" s="24">
        <v>2022</v>
      </c>
      <c r="F4" s="24">
        <v>2023</v>
      </c>
      <c r="G4" s="70">
        <v>2024</v>
      </c>
      <c r="H4" s="71">
        <v>44561</v>
      </c>
      <c r="I4" s="137">
        <v>44926</v>
      </c>
      <c r="J4" s="119">
        <v>45199</v>
      </c>
      <c r="K4" s="120">
        <v>45291</v>
      </c>
      <c r="L4" s="110">
        <v>45382</v>
      </c>
      <c r="M4" s="71">
        <v>45473</v>
      </c>
      <c r="N4" s="71">
        <v>45565</v>
      </c>
      <c r="O4" s="117">
        <v>45657</v>
      </c>
      <c r="P4" s="30">
        <v>45747</v>
      </c>
      <c r="Q4" s="30">
        <v>45838</v>
      </c>
      <c r="R4" s="54"/>
      <c r="S4" s="54"/>
      <c r="T4" s="54"/>
    </row>
    <row r="5" spans="1:20">
      <c r="A5" s="75" t="s">
        <v>93</v>
      </c>
      <c r="B5" s="69" t="s">
        <v>94</v>
      </c>
      <c r="C5" s="69" t="s">
        <v>95</v>
      </c>
      <c r="D5" s="72">
        <f t="shared" ref="D5:E9" si="0">H5</f>
        <v>1847954</v>
      </c>
      <c r="E5" s="13">
        <f t="shared" si="0"/>
        <v>1444243</v>
      </c>
      <c r="F5" s="13">
        <f>K5</f>
        <v>1597029</v>
      </c>
      <c r="G5" s="60">
        <f>O5</f>
        <v>1974688</v>
      </c>
      <c r="H5" s="72">
        <f t="shared" ref="H5:K5" si="1">H6+H7</f>
        <v>1847954</v>
      </c>
      <c r="I5" s="138">
        <f t="shared" si="1"/>
        <v>1444243</v>
      </c>
      <c r="J5" s="121">
        <f t="shared" si="1"/>
        <v>1189794</v>
      </c>
      <c r="K5" s="122">
        <f t="shared" si="1"/>
        <v>1597029</v>
      </c>
      <c r="L5" s="116">
        <f t="shared" ref="L5:Q5" si="2">L6+L7</f>
        <v>485484</v>
      </c>
      <c r="M5" s="13">
        <f t="shared" si="2"/>
        <v>969768</v>
      </c>
      <c r="N5" s="13">
        <f t="shared" si="2"/>
        <v>1459780</v>
      </c>
      <c r="O5" s="60">
        <f t="shared" si="2"/>
        <v>1974688</v>
      </c>
      <c r="P5" s="72">
        <f t="shared" si="2"/>
        <v>594850</v>
      </c>
      <c r="Q5" s="8">
        <f t="shared" si="2"/>
        <v>1188224</v>
      </c>
      <c r="R5" s="81"/>
      <c r="S5" s="54"/>
      <c r="T5" s="54"/>
    </row>
    <row r="6" spans="1:20">
      <c r="A6" s="76" t="s">
        <v>96</v>
      </c>
      <c r="B6" s="85" t="s">
        <v>97</v>
      </c>
      <c r="C6" s="85" t="s">
        <v>98</v>
      </c>
      <c r="D6" s="11">
        <f t="shared" si="0"/>
        <v>1842776</v>
      </c>
      <c r="E6" s="11">
        <f t="shared" si="0"/>
        <v>1435584</v>
      </c>
      <c r="F6" s="11">
        <f>K6</f>
        <v>1587979</v>
      </c>
      <c r="G6" s="12">
        <f>O6</f>
        <v>1950147</v>
      </c>
      <c r="H6" s="11">
        <v>1842776</v>
      </c>
      <c r="I6" s="139">
        <v>1435584</v>
      </c>
      <c r="J6" s="123">
        <v>1179632</v>
      </c>
      <c r="K6" s="124">
        <v>1587979</v>
      </c>
      <c r="L6" s="111">
        <v>480471</v>
      </c>
      <c r="M6" s="11">
        <v>961381</v>
      </c>
      <c r="N6" s="11">
        <v>1444866</v>
      </c>
      <c r="O6" s="12">
        <v>1950147</v>
      </c>
      <c r="P6" s="11">
        <v>591552</v>
      </c>
      <c r="Q6" s="12">
        <v>1179855</v>
      </c>
      <c r="R6" s="81"/>
      <c r="S6" s="54"/>
      <c r="T6" s="54"/>
    </row>
    <row r="7" spans="1:20">
      <c r="A7" s="76" t="s">
        <v>99</v>
      </c>
      <c r="B7" s="85" t="s">
        <v>100</v>
      </c>
      <c r="C7" s="85" t="s">
        <v>101</v>
      </c>
      <c r="D7" s="11">
        <f t="shared" si="0"/>
        <v>5178</v>
      </c>
      <c r="E7" s="11">
        <f t="shared" si="0"/>
        <v>8659</v>
      </c>
      <c r="F7" s="11">
        <f>K7</f>
        <v>9050</v>
      </c>
      <c r="G7" s="12">
        <f>O7</f>
        <v>24541</v>
      </c>
      <c r="H7" s="11">
        <v>5178</v>
      </c>
      <c r="I7" s="139">
        <v>8659</v>
      </c>
      <c r="J7" s="123">
        <v>10162</v>
      </c>
      <c r="K7" s="124">
        <v>9050</v>
      </c>
      <c r="L7" s="111">
        <v>5013</v>
      </c>
      <c r="M7" s="11">
        <v>8387</v>
      </c>
      <c r="N7" s="11">
        <v>14914</v>
      </c>
      <c r="O7" s="12">
        <v>24541</v>
      </c>
      <c r="P7" s="11">
        <v>3298</v>
      </c>
      <c r="Q7" s="92">
        <v>8369</v>
      </c>
      <c r="R7" s="81"/>
      <c r="S7" s="54"/>
      <c r="T7" s="54"/>
    </row>
    <row r="8" spans="1:20">
      <c r="A8" s="76" t="s">
        <v>102</v>
      </c>
      <c r="B8" s="62" t="s">
        <v>103</v>
      </c>
      <c r="C8" s="62" t="s">
        <v>104</v>
      </c>
      <c r="D8" s="87">
        <f t="shared" si="0"/>
        <v>-1160117</v>
      </c>
      <c r="E8" s="87">
        <f t="shared" si="0"/>
        <v>-1201302</v>
      </c>
      <c r="F8" s="87">
        <f>K8</f>
        <v>-1362769</v>
      </c>
      <c r="G8" s="92">
        <f>O8</f>
        <v>-1636677</v>
      </c>
      <c r="H8" s="87">
        <f t="shared" ref="H8:J8" si="3">SUM(H9:H17)</f>
        <v>-1160117</v>
      </c>
      <c r="I8" s="140">
        <f t="shared" si="3"/>
        <v>-1201302</v>
      </c>
      <c r="J8" s="125">
        <f t="shared" si="3"/>
        <v>-1008342</v>
      </c>
      <c r="K8" s="126">
        <f t="shared" ref="K8:Q8" si="4">SUM(K9:K17)</f>
        <v>-1362769</v>
      </c>
      <c r="L8" s="112">
        <f t="shared" si="4"/>
        <v>-388739</v>
      </c>
      <c r="M8" s="87">
        <f t="shared" si="4"/>
        <v>-792499</v>
      </c>
      <c r="N8" s="87">
        <f t="shared" si="4"/>
        <v>-1200208</v>
      </c>
      <c r="O8" s="92">
        <f t="shared" si="4"/>
        <v>-1636677</v>
      </c>
      <c r="P8" s="87">
        <f t="shared" si="4"/>
        <v>-482620</v>
      </c>
      <c r="Q8" s="92">
        <f t="shared" si="4"/>
        <v>-973194</v>
      </c>
      <c r="R8" s="81"/>
      <c r="S8" s="54"/>
      <c r="T8" s="54"/>
    </row>
    <row r="9" spans="1:20">
      <c r="A9" s="76" t="s">
        <v>105</v>
      </c>
      <c r="B9" s="63" t="s">
        <v>106</v>
      </c>
      <c r="C9" s="63" t="s">
        <v>107</v>
      </c>
      <c r="D9" s="88">
        <f t="shared" si="0"/>
        <v>-113838</v>
      </c>
      <c r="E9" s="88">
        <f t="shared" si="0"/>
        <v>-125863</v>
      </c>
      <c r="F9" s="88">
        <f>K9</f>
        <v>-147245</v>
      </c>
      <c r="G9" s="89">
        <f>O9</f>
        <v>-161525</v>
      </c>
      <c r="H9" s="88">
        <v>-113838</v>
      </c>
      <c r="I9" s="141">
        <v>-125863</v>
      </c>
      <c r="J9" s="127">
        <v>-108630</v>
      </c>
      <c r="K9" s="128">
        <v>-147245</v>
      </c>
      <c r="L9" s="101">
        <v>-38902</v>
      </c>
      <c r="M9" s="88">
        <v>-78527</v>
      </c>
      <c r="N9" s="88">
        <v>-118419</v>
      </c>
      <c r="O9" s="89">
        <v>-161525</v>
      </c>
      <c r="P9" s="88">
        <v>-47083</v>
      </c>
      <c r="Q9" s="89">
        <v>-97204</v>
      </c>
      <c r="R9" s="81"/>
      <c r="S9" s="54"/>
      <c r="T9" s="54"/>
    </row>
    <row r="10" spans="1:20">
      <c r="A10" s="76" t="s">
        <v>108</v>
      </c>
      <c r="B10" s="63" t="s">
        <v>109</v>
      </c>
      <c r="C10" s="63" t="s">
        <v>110</v>
      </c>
      <c r="D10" s="88">
        <f t="shared" ref="D10:D17" si="5">H10</f>
        <v>-378726</v>
      </c>
      <c r="E10" s="88">
        <f>I10</f>
        <v>-328359</v>
      </c>
      <c r="F10" s="88">
        <f t="shared" ref="F10:F17" si="6">K10</f>
        <v>-352986</v>
      </c>
      <c r="G10" s="89">
        <f t="shared" ref="G10:G17" si="7">O10</f>
        <v>-411825</v>
      </c>
      <c r="H10" s="88">
        <v>-378726</v>
      </c>
      <c r="I10" s="141">
        <v>-328359</v>
      </c>
      <c r="J10" s="127">
        <v>-264277</v>
      </c>
      <c r="K10" s="128">
        <v>-352986</v>
      </c>
      <c r="L10" s="101">
        <v>-110509</v>
      </c>
      <c r="M10" s="88">
        <v>-204458</v>
      </c>
      <c r="N10" s="88">
        <v>-311195</v>
      </c>
      <c r="O10" s="89">
        <v>-411825</v>
      </c>
      <c r="P10" s="88">
        <v>-121633</v>
      </c>
      <c r="Q10" s="89">
        <v>-241074</v>
      </c>
      <c r="R10" s="81"/>
      <c r="S10" s="54"/>
      <c r="T10" s="54"/>
    </row>
    <row r="11" spans="1:20">
      <c r="A11" s="76" t="s">
        <v>111</v>
      </c>
      <c r="B11" s="63" t="s">
        <v>112</v>
      </c>
      <c r="C11" s="63" t="s">
        <v>113</v>
      </c>
      <c r="D11" s="88">
        <f t="shared" si="5"/>
        <v>-139690</v>
      </c>
      <c r="E11" s="88">
        <f t="shared" ref="E11:E17" si="8">I11</f>
        <v>-165765</v>
      </c>
      <c r="F11" s="88">
        <f t="shared" si="6"/>
        <v>-193341</v>
      </c>
      <c r="G11" s="89">
        <f t="shared" si="7"/>
        <v>-258806</v>
      </c>
      <c r="H11" s="88">
        <v>-139690</v>
      </c>
      <c r="I11" s="141">
        <v>-165765</v>
      </c>
      <c r="J11" s="127">
        <v>-139237</v>
      </c>
      <c r="K11" s="128">
        <v>-193341</v>
      </c>
      <c r="L11" s="101">
        <v>-46204</v>
      </c>
      <c r="M11" s="88">
        <v>-119587</v>
      </c>
      <c r="N11" s="88">
        <v>-181108</v>
      </c>
      <c r="O11" s="89">
        <v>-258806</v>
      </c>
      <c r="P11" s="88">
        <v>-80994</v>
      </c>
      <c r="Q11" s="89">
        <v>-166809</v>
      </c>
      <c r="R11" s="81"/>
      <c r="S11" s="54"/>
      <c r="T11" s="54"/>
    </row>
    <row r="12" spans="1:20">
      <c r="A12" s="76" t="s">
        <v>114</v>
      </c>
      <c r="B12" s="63" t="s">
        <v>115</v>
      </c>
      <c r="C12" s="63" t="s">
        <v>116</v>
      </c>
      <c r="D12" s="88">
        <f t="shared" si="5"/>
        <v>-482705</v>
      </c>
      <c r="E12" s="88">
        <f t="shared" si="8"/>
        <v>-531368</v>
      </c>
      <c r="F12" s="88">
        <f t="shared" si="6"/>
        <v>-621171</v>
      </c>
      <c r="G12" s="89">
        <f t="shared" si="7"/>
        <v>-754966</v>
      </c>
      <c r="H12" s="88">
        <v>-482705</v>
      </c>
      <c r="I12" s="141">
        <v>-531368</v>
      </c>
      <c r="J12" s="127">
        <v>-459755</v>
      </c>
      <c r="K12" s="128">
        <v>-621171</v>
      </c>
      <c r="L12" s="101">
        <v>-180874</v>
      </c>
      <c r="M12" s="88">
        <v>-367793</v>
      </c>
      <c r="N12" s="88">
        <v>-555214</v>
      </c>
      <c r="O12" s="89">
        <v>-754966</v>
      </c>
      <c r="P12" s="88">
        <v>-219393</v>
      </c>
      <c r="Q12" s="89">
        <v>-440228</v>
      </c>
      <c r="R12" s="81"/>
      <c r="S12" s="54"/>
      <c r="T12" s="54"/>
    </row>
    <row r="13" spans="1:20">
      <c r="A13" s="76" t="s">
        <v>117</v>
      </c>
      <c r="B13" s="63" t="s">
        <v>118</v>
      </c>
      <c r="C13" s="63" t="s">
        <v>119</v>
      </c>
      <c r="D13" s="88">
        <f t="shared" si="5"/>
        <v>-15084</v>
      </c>
      <c r="E13" s="88">
        <f t="shared" si="8"/>
        <v>-19883</v>
      </c>
      <c r="F13" s="88">
        <f t="shared" si="6"/>
        <v>-19185</v>
      </c>
      <c r="G13" s="89">
        <f t="shared" si="7"/>
        <v>-23602</v>
      </c>
      <c r="H13" s="88">
        <v>-15084</v>
      </c>
      <c r="I13" s="141">
        <v>-19883</v>
      </c>
      <c r="J13" s="127">
        <v>-15072</v>
      </c>
      <c r="K13" s="128">
        <v>-19185</v>
      </c>
      <c r="L13" s="101">
        <v>-5934</v>
      </c>
      <c r="M13" s="88">
        <v>-10332</v>
      </c>
      <c r="N13" s="88">
        <v>-15593</v>
      </c>
      <c r="O13" s="89">
        <v>-23602</v>
      </c>
      <c r="P13" s="88">
        <v>-7191</v>
      </c>
      <c r="Q13" s="89">
        <v>-14556</v>
      </c>
      <c r="R13" s="81"/>
      <c r="S13" s="54"/>
      <c r="T13" s="54"/>
    </row>
    <row r="14" spans="1:20">
      <c r="A14" s="76" t="s">
        <v>120</v>
      </c>
      <c r="B14" s="63" t="s">
        <v>121</v>
      </c>
      <c r="C14" s="63" t="s">
        <v>122</v>
      </c>
      <c r="D14" s="88">
        <f t="shared" si="5"/>
        <v>-8055</v>
      </c>
      <c r="E14" s="88">
        <f t="shared" si="8"/>
        <v>-10708</v>
      </c>
      <c r="F14" s="88">
        <f t="shared" si="6"/>
        <v>-12444</v>
      </c>
      <c r="G14" s="89">
        <f t="shared" si="7"/>
        <v>-15343</v>
      </c>
      <c r="H14" s="88">
        <v>-8055</v>
      </c>
      <c r="I14" s="141">
        <v>-10708</v>
      </c>
      <c r="J14" s="127">
        <v>-7904</v>
      </c>
      <c r="K14" s="128">
        <v>-12444</v>
      </c>
      <c r="L14" s="101">
        <v>-2893</v>
      </c>
      <c r="M14" s="88">
        <v>-6727</v>
      </c>
      <c r="N14" s="88">
        <v>-7464</v>
      </c>
      <c r="O14" s="89">
        <v>-15343</v>
      </c>
      <c r="P14" s="88">
        <v>-3690</v>
      </c>
      <c r="Q14" s="89">
        <v>-8769</v>
      </c>
      <c r="R14" s="81"/>
      <c r="S14" s="54"/>
      <c r="T14" s="54"/>
    </row>
    <row r="15" spans="1:20">
      <c r="A15" s="76"/>
      <c r="B15" s="63" t="s">
        <v>123</v>
      </c>
      <c r="C15" s="63" t="s">
        <v>124</v>
      </c>
      <c r="D15" s="88">
        <f t="shared" si="5"/>
        <v>-19699</v>
      </c>
      <c r="E15" s="88">
        <f t="shared" si="8"/>
        <v>-5916</v>
      </c>
      <c r="F15" s="88">
        <f t="shared" si="6"/>
        <v>-8194</v>
      </c>
      <c r="G15" s="89">
        <f t="shared" si="7"/>
        <v>-8173</v>
      </c>
      <c r="H15" s="88">
        <v>-19699</v>
      </c>
      <c r="I15" s="141">
        <v>-5916</v>
      </c>
      <c r="J15" s="127">
        <v>-5603</v>
      </c>
      <c r="K15" s="128">
        <v>-8194</v>
      </c>
      <c r="L15" s="101">
        <v>-2889</v>
      </c>
      <c r="M15" s="88">
        <v>-4285</v>
      </c>
      <c r="N15" s="88">
        <v>-6503</v>
      </c>
      <c r="O15" s="89">
        <v>-8173</v>
      </c>
      <c r="P15" s="88">
        <v>-1285</v>
      </c>
      <c r="Q15" s="89">
        <v>-2528</v>
      </c>
      <c r="R15" s="81"/>
      <c r="S15" s="54"/>
      <c r="T15" s="54"/>
    </row>
    <row r="16" spans="1:20" ht="18" customHeight="1">
      <c r="A16" s="76"/>
      <c r="B16" s="63" t="s">
        <v>125</v>
      </c>
      <c r="C16" s="63" t="s">
        <v>126</v>
      </c>
      <c r="D16" s="88">
        <f t="shared" si="5"/>
        <v>-1211</v>
      </c>
      <c r="E16" s="88">
        <f t="shared" si="8"/>
        <v>-384</v>
      </c>
      <c r="F16" s="88">
        <f t="shared" si="6"/>
        <v>-3146</v>
      </c>
      <c r="G16" s="89">
        <f t="shared" si="7"/>
        <v>753</v>
      </c>
      <c r="H16" s="88">
        <v>-1211</v>
      </c>
      <c r="I16" s="141">
        <v>-384</v>
      </c>
      <c r="J16" s="127">
        <v>-2123</v>
      </c>
      <c r="K16" s="128">
        <v>-3146</v>
      </c>
      <c r="L16" s="101">
        <v>8</v>
      </c>
      <c r="M16" s="88">
        <v>33</v>
      </c>
      <c r="N16" s="88">
        <v>-560</v>
      </c>
      <c r="O16" s="89">
        <v>753</v>
      </c>
      <c r="P16" s="88">
        <v>-392</v>
      </c>
      <c r="Q16" s="89">
        <v>2</v>
      </c>
      <c r="R16" s="81"/>
      <c r="S16" s="54"/>
      <c r="T16" s="54"/>
    </row>
    <row r="17" spans="1:20">
      <c r="A17" s="76" t="s">
        <v>127</v>
      </c>
      <c r="B17" s="63" t="s">
        <v>128</v>
      </c>
      <c r="C17" s="63" t="s">
        <v>129</v>
      </c>
      <c r="D17" s="88">
        <f t="shared" si="5"/>
        <v>-1109</v>
      </c>
      <c r="E17" s="88">
        <f t="shared" si="8"/>
        <v>-13056</v>
      </c>
      <c r="F17" s="88">
        <f t="shared" si="6"/>
        <v>-5057</v>
      </c>
      <c r="G17" s="89">
        <f t="shared" si="7"/>
        <v>-3190</v>
      </c>
      <c r="H17" s="88">
        <v>-1109</v>
      </c>
      <c r="I17" s="141">
        <v>-13056</v>
      </c>
      <c r="J17" s="127">
        <v>-5741</v>
      </c>
      <c r="K17" s="128">
        <v>-5057</v>
      </c>
      <c r="L17" s="101">
        <v>-542</v>
      </c>
      <c r="M17" s="88">
        <v>-823</v>
      </c>
      <c r="N17" s="88">
        <v>-4152</v>
      </c>
      <c r="O17" s="89">
        <v>-3190</v>
      </c>
      <c r="P17" s="88">
        <v>-959</v>
      </c>
      <c r="Q17" s="89">
        <v>-2028</v>
      </c>
      <c r="R17" s="81"/>
      <c r="S17" s="54"/>
      <c r="T17" s="54"/>
    </row>
    <row r="18" spans="1:20">
      <c r="A18" s="75" t="s">
        <v>130</v>
      </c>
      <c r="B18" s="62" t="s">
        <v>131</v>
      </c>
      <c r="C18" s="62" t="s">
        <v>132</v>
      </c>
      <c r="D18" s="6">
        <f>H18</f>
        <v>687837</v>
      </c>
      <c r="E18" s="6">
        <f>I18</f>
        <v>242941</v>
      </c>
      <c r="F18" s="6">
        <f t="shared" ref="F18:F26" si="9">K18</f>
        <v>234260</v>
      </c>
      <c r="G18" s="7">
        <f>O18</f>
        <v>338011</v>
      </c>
      <c r="H18" s="6">
        <f>H5+H8</f>
        <v>687837</v>
      </c>
      <c r="I18" s="142">
        <f t="shared" ref="I18:N18" si="10">I5+I8</f>
        <v>242941</v>
      </c>
      <c r="J18" s="129">
        <f t="shared" si="10"/>
        <v>181452</v>
      </c>
      <c r="K18" s="130">
        <f t="shared" si="10"/>
        <v>234260</v>
      </c>
      <c r="L18" s="113">
        <f>L5+L8</f>
        <v>96745</v>
      </c>
      <c r="M18" s="6">
        <f t="shared" si="10"/>
        <v>177269</v>
      </c>
      <c r="N18" s="6">
        <f t="shared" si="10"/>
        <v>259572</v>
      </c>
      <c r="O18" s="7">
        <f t="shared" ref="O18:Q18" si="11">O5+O8</f>
        <v>338011</v>
      </c>
      <c r="P18" s="6">
        <f t="shared" si="11"/>
        <v>112230</v>
      </c>
      <c r="Q18" s="7">
        <f t="shared" si="11"/>
        <v>215030</v>
      </c>
      <c r="R18" s="81"/>
      <c r="S18" s="54"/>
      <c r="T18" s="54"/>
    </row>
    <row r="19" spans="1:20">
      <c r="A19" s="75" t="s">
        <v>133</v>
      </c>
      <c r="B19" s="64" t="s">
        <v>134</v>
      </c>
      <c r="C19" s="64" t="s">
        <v>135</v>
      </c>
      <c r="D19" s="11">
        <f>H19</f>
        <v>26860</v>
      </c>
      <c r="E19" s="11">
        <f>I19</f>
        <v>20338</v>
      </c>
      <c r="F19" s="11">
        <f t="shared" si="9"/>
        <v>2523</v>
      </c>
      <c r="G19" s="12">
        <f>O19</f>
        <v>8941</v>
      </c>
      <c r="H19" s="11">
        <v>26860</v>
      </c>
      <c r="I19" s="139">
        <v>20338</v>
      </c>
      <c r="J19" s="123">
        <v>2337</v>
      </c>
      <c r="K19" s="124">
        <v>2523</v>
      </c>
      <c r="L19" s="101">
        <v>3392</v>
      </c>
      <c r="M19" s="88">
        <v>5601</v>
      </c>
      <c r="N19" s="11">
        <v>6312</v>
      </c>
      <c r="O19" s="12">
        <v>8941</v>
      </c>
      <c r="P19" s="88">
        <v>726</v>
      </c>
      <c r="Q19" s="89">
        <v>1432</v>
      </c>
      <c r="R19" s="81"/>
      <c r="S19" s="54"/>
      <c r="T19" s="54"/>
    </row>
    <row r="20" spans="1:20">
      <c r="A20" s="75" t="s">
        <v>136</v>
      </c>
      <c r="B20" s="64" t="s">
        <v>137</v>
      </c>
      <c r="C20" s="64" t="s">
        <v>138</v>
      </c>
      <c r="D20" s="88">
        <f t="shared" ref="D20:D26" si="12">H20</f>
        <v>-24132</v>
      </c>
      <c r="E20" s="88">
        <f t="shared" ref="E20:E22" si="13">I20</f>
        <v>-32871</v>
      </c>
      <c r="F20" s="88">
        <f t="shared" si="9"/>
        <v>-58281</v>
      </c>
      <c r="G20" s="88">
        <f t="shared" ref="G20:G22" si="14">O20</f>
        <v>-57367</v>
      </c>
      <c r="H20" s="88">
        <v>-24132</v>
      </c>
      <c r="I20" s="141">
        <v>-32871</v>
      </c>
      <c r="J20" s="127">
        <v>-46077</v>
      </c>
      <c r="K20" s="128">
        <v>-58281</v>
      </c>
      <c r="L20" s="101">
        <v>-13574</v>
      </c>
      <c r="M20" s="88">
        <v>-26893</v>
      </c>
      <c r="N20" s="88">
        <v>-43124</v>
      </c>
      <c r="O20" s="89">
        <v>-57367</v>
      </c>
      <c r="P20" s="88">
        <v>-16199</v>
      </c>
      <c r="Q20" s="89">
        <v>-32996</v>
      </c>
      <c r="R20" s="81"/>
      <c r="S20" s="54"/>
      <c r="T20" s="54"/>
    </row>
    <row r="21" spans="1:20" ht="16.5">
      <c r="A21" s="75" t="s">
        <v>139</v>
      </c>
      <c r="B21" s="65" t="s">
        <v>140</v>
      </c>
      <c r="C21" s="65" t="s">
        <v>141</v>
      </c>
      <c r="D21" s="88">
        <f t="shared" si="12"/>
        <v>0</v>
      </c>
      <c r="E21" s="88">
        <f t="shared" si="13"/>
        <v>-9923</v>
      </c>
      <c r="F21" s="88">
        <f t="shared" si="9"/>
        <v>-4944</v>
      </c>
      <c r="G21" s="12">
        <f t="shared" si="14"/>
        <v>0</v>
      </c>
      <c r="H21" s="88">
        <v>0</v>
      </c>
      <c r="I21" s="141">
        <v>-9923</v>
      </c>
      <c r="J21" s="127">
        <v>-2440</v>
      </c>
      <c r="K21" s="128">
        <v>-4944</v>
      </c>
      <c r="L21" s="101">
        <v>0</v>
      </c>
      <c r="M21" s="88" t="s">
        <v>142</v>
      </c>
      <c r="N21" s="88">
        <v>0</v>
      </c>
      <c r="O21" s="89">
        <v>0</v>
      </c>
      <c r="P21" s="88">
        <v>0</v>
      </c>
      <c r="Q21" s="89"/>
      <c r="R21" s="81"/>
      <c r="S21" s="54"/>
      <c r="T21" s="54"/>
    </row>
    <row r="22" spans="1:20" ht="18" customHeight="1">
      <c r="A22" s="75" t="s">
        <v>143</v>
      </c>
      <c r="B22" s="65" t="s">
        <v>144</v>
      </c>
      <c r="C22" s="65" t="s">
        <v>145</v>
      </c>
      <c r="D22" s="11">
        <f t="shared" si="12"/>
        <v>9348</v>
      </c>
      <c r="E22" s="11">
        <f t="shared" si="13"/>
        <v>1363</v>
      </c>
      <c r="F22" s="11">
        <f t="shared" si="9"/>
        <v>59</v>
      </c>
      <c r="G22" s="12">
        <f t="shared" si="14"/>
        <v>1609</v>
      </c>
      <c r="H22" s="88">
        <v>9348</v>
      </c>
      <c r="I22" s="141">
        <v>1363</v>
      </c>
      <c r="J22" s="127">
        <v>-887</v>
      </c>
      <c r="K22" s="128">
        <v>59</v>
      </c>
      <c r="L22" s="101">
        <v>361</v>
      </c>
      <c r="M22" s="88">
        <v>818</v>
      </c>
      <c r="N22" s="88">
        <v>2040</v>
      </c>
      <c r="O22" s="89">
        <v>1609</v>
      </c>
      <c r="P22" s="88">
        <v>387</v>
      </c>
      <c r="Q22" s="89">
        <v>205</v>
      </c>
      <c r="R22" s="81"/>
      <c r="S22" s="54"/>
      <c r="T22" s="54"/>
    </row>
    <row r="23" spans="1:20">
      <c r="A23" s="75" t="s">
        <v>146</v>
      </c>
      <c r="B23" s="62" t="s">
        <v>147</v>
      </c>
      <c r="C23" s="62" t="s">
        <v>148</v>
      </c>
      <c r="D23" s="6">
        <f t="shared" si="12"/>
        <v>699913</v>
      </c>
      <c r="E23" s="6">
        <f>I23</f>
        <v>221848</v>
      </c>
      <c r="F23" s="6">
        <f t="shared" si="9"/>
        <v>173617</v>
      </c>
      <c r="G23" s="7">
        <f>O23</f>
        <v>291194</v>
      </c>
      <c r="H23" s="6">
        <f>SUM(H18:H22)</f>
        <v>699913</v>
      </c>
      <c r="I23" s="142">
        <f t="shared" ref="I23:N23" si="15">SUM(I18:I22)</f>
        <v>221848</v>
      </c>
      <c r="J23" s="129">
        <f t="shared" si="15"/>
        <v>134385</v>
      </c>
      <c r="K23" s="130">
        <f t="shared" si="15"/>
        <v>173617</v>
      </c>
      <c r="L23" s="113">
        <f t="shared" si="15"/>
        <v>86924</v>
      </c>
      <c r="M23" s="6">
        <f>SUM(M18:M22)</f>
        <v>156795</v>
      </c>
      <c r="N23" s="6">
        <f t="shared" si="15"/>
        <v>224800</v>
      </c>
      <c r="O23" s="7">
        <f t="shared" ref="O23" si="16">SUM(O18:O22)</f>
        <v>291194</v>
      </c>
      <c r="P23" s="6">
        <v>97144</v>
      </c>
      <c r="Q23" s="7">
        <f>SUM(Q18:Q22)</f>
        <v>183671</v>
      </c>
      <c r="R23" s="81"/>
      <c r="S23" s="54"/>
      <c r="T23" s="54"/>
    </row>
    <row r="24" spans="1:20">
      <c r="A24" s="75" t="s">
        <v>149</v>
      </c>
      <c r="B24" s="65" t="s">
        <v>150</v>
      </c>
      <c r="C24" s="65" t="s">
        <v>151</v>
      </c>
      <c r="D24" s="88">
        <f t="shared" si="12"/>
        <v>-137479</v>
      </c>
      <c r="E24" s="88">
        <f>I24</f>
        <v>-50188</v>
      </c>
      <c r="F24" s="88">
        <f t="shared" si="9"/>
        <v>-43629</v>
      </c>
      <c r="G24" s="89">
        <f>O24</f>
        <v>-59235</v>
      </c>
      <c r="H24" s="88">
        <v>-137479</v>
      </c>
      <c r="I24" s="141">
        <v>-50188</v>
      </c>
      <c r="J24" s="127">
        <v>-35495</v>
      </c>
      <c r="K24" s="128">
        <v>-43629</v>
      </c>
      <c r="L24" s="101">
        <v>-20617</v>
      </c>
      <c r="M24" s="88">
        <v>-32562</v>
      </c>
      <c r="N24" s="88">
        <v>-48793</v>
      </c>
      <c r="O24" s="89">
        <v>-59235</v>
      </c>
      <c r="P24" s="88">
        <v>-22033</v>
      </c>
      <c r="Q24" s="89">
        <v>-41805</v>
      </c>
      <c r="R24" s="81"/>
      <c r="S24" s="54"/>
      <c r="T24" s="54"/>
    </row>
    <row r="25" spans="1:20">
      <c r="A25" s="75" t="s">
        <v>152</v>
      </c>
      <c r="B25" s="62" t="s">
        <v>153</v>
      </c>
      <c r="C25" s="62" t="s">
        <v>154</v>
      </c>
      <c r="D25" s="6">
        <f t="shared" si="12"/>
        <v>562434</v>
      </c>
      <c r="E25" s="6">
        <f>I25</f>
        <v>171660</v>
      </c>
      <c r="F25" s="6">
        <f t="shared" si="9"/>
        <v>129988</v>
      </c>
      <c r="G25" s="7">
        <f>O25</f>
        <v>231959</v>
      </c>
      <c r="H25" s="6">
        <f>H23+H24</f>
        <v>562434</v>
      </c>
      <c r="I25" s="142">
        <f t="shared" ref="I25:N25" si="17">I23+I24</f>
        <v>171660</v>
      </c>
      <c r="J25" s="129">
        <f t="shared" si="17"/>
        <v>98890</v>
      </c>
      <c r="K25" s="130">
        <f t="shared" si="17"/>
        <v>129988</v>
      </c>
      <c r="L25" s="113">
        <f t="shared" si="17"/>
        <v>66307</v>
      </c>
      <c r="M25" s="6">
        <f t="shared" si="17"/>
        <v>124233</v>
      </c>
      <c r="N25" s="6">
        <f t="shared" si="17"/>
        <v>176007</v>
      </c>
      <c r="O25" s="7">
        <f t="shared" ref="O25" si="18">O23+O24</f>
        <v>231959</v>
      </c>
      <c r="P25" s="6">
        <v>75111</v>
      </c>
      <c r="Q25" s="7">
        <v>141866</v>
      </c>
      <c r="R25" s="81"/>
      <c r="S25" s="54"/>
      <c r="T25" s="54"/>
    </row>
    <row r="26" spans="1:20">
      <c r="A26" s="75"/>
      <c r="B26" s="86" t="s">
        <v>155</v>
      </c>
      <c r="C26" s="86" t="s">
        <v>156</v>
      </c>
      <c r="D26" s="19">
        <f t="shared" si="12"/>
        <v>557791</v>
      </c>
      <c r="E26" s="19">
        <f>I26</f>
        <v>167415</v>
      </c>
      <c r="F26" s="19">
        <f t="shared" si="9"/>
        <v>123430</v>
      </c>
      <c r="G26" s="20">
        <f>O26</f>
        <v>223326</v>
      </c>
      <c r="H26" s="19">
        <v>557791</v>
      </c>
      <c r="I26" s="143">
        <v>167415</v>
      </c>
      <c r="J26" s="131">
        <v>94014</v>
      </c>
      <c r="K26" s="132">
        <v>123430</v>
      </c>
      <c r="L26" s="114">
        <v>64222</v>
      </c>
      <c r="M26" s="19"/>
      <c r="N26" s="19">
        <v>169553</v>
      </c>
      <c r="O26" s="20">
        <v>223326</v>
      </c>
      <c r="P26" s="19">
        <v>72859</v>
      </c>
      <c r="Q26" s="20">
        <v>136668</v>
      </c>
      <c r="R26" s="81"/>
      <c r="S26" s="54"/>
      <c r="T26" s="54"/>
    </row>
    <row r="27" spans="1:20">
      <c r="A27" s="75"/>
      <c r="B27" s="62" t="s">
        <v>157</v>
      </c>
      <c r="C27" s="62" t="s">
        <v>158</v>
      </c>
      <c r="D27" s="6"/>
      <c r="E27" s="6"/>
      <c r="F27" s="6"/>
      <c r="G27" s="7"/>
      <c r="H27" s="6"/>
      <c r="I27" s="142"/>
      <c r="J27" s="129"/>
      <c r="K27" s="130"/>
      <c r="L27" s="113"/>
      <c r="M27" s="6"/>
      <c r="N27" s="6"/>
      <c r="O27" s="7"/>
      <c r="P27" s="88">
        <v>0</v>
      </c>
      <c r="Q27" s="89"/>
      <c r="R27" s="81"/>
      <c r="S27" s="54"/>
      <c r="T27" s="54"/>
    </row>
    <row r="28" spans="1:20" ht="16.5">
      <c r="A28" s="75"/>
      <c r="B28" s="65" t="s">
        <v>159</v>
      </c>
      <c r="C28" s="65" t="s">
        <v>160</v>
      </c>
      <c r="D28" s="90"/>
      <c r="E28" s="90"/>
      <c r="F28" s="90">
        <f>K28</f>
        <v>-770</v>
      </c>
      <c r="G28" s="91">
        <f>O28</f>
        <v>54</v>
      </c>
      <c r="H28" s="90"/>
      <c r="I28" s="144"/>
      <c r="J28" s="133"/>
      <c r="K28" s="134">
        <v>-770</v>
      </c>
      <c r="L28" s="97"/>
      <c r="M28" s="90"/>
      <c r="N28" s="90"/>
      <c r="O28" s="91">
        <v>54</v>
      </c>
      <c r="P28" s="88">
        <v>0</v>
      </c>
      <c r="Q28" s="89"/>
      <c r="R28" s="81"/>
      <c r="S28" s="54"/>
      <c r="T28" s="54"/>
    </row>
    <row r="29" spans="1:20">
      <c r="A29" s="75"/>
      <c r="B29" s="65" t="s">
        <v>150</v>
      </c>
      <c r="C29" s="65" t="s">
        <v>161</v>
      </c>
      <c r="D29" s="90"/>
      <c r="E29" s="90"/>
      <c r="F29" s="90">
        <f>K29</f>
        <v>146</v>
      </c>
      <c r="G29" s="91">
        <f t="shared" ref="G29:G36" si="19">O29</f>
        <v>-10</v>
      </c>
      <c r="H29" s="90"/>
      <c r="I29" s="144"/>
      <c r="J29" s="133"/>
      <c r="K29" s="134">
        <v>146</v>
      </c>
      <c r="L29" s="97"/>
      <c r="M29" s="90"/>
      <c r="N29" s="90"/>
      <c r="O29" s="91">
        <v>-10</v>
      </c>
      <c r="P29" s="88">
        <v>0</v>
      </c>
      <c r="Q29" s="89"/>
      <c r="R29" s="81"/>
      <c r="S29" s="54"/>
      <c r="T29" s="54"/>
    </row>
    <row r="30" spans="1:20" ht="16.5">
      <c r="A30" s="75"/>
      <c r="B30" s="65" t="s">
        <v>162</v>
      </c>
      <c r="C30" s="65" t="s">
        <v>163</v>
      </c>
      <c r="D30" s="90"/>
      <c r="E30" s="90"/>
      <c r="F30" s="90">
        <f>K30</f>
        <v>0</v>
      </c>
      <c r="G30" s="91">
        <f t="shared" si="19"/>
        <v>0</v>
      </c>
      <c r="H30" s="90">
        <v>-5811</v>
      </c>
      <c r="I30" s="144"/>
      <c r="J30" s="133"/>
      <c r="K30" s="134"/>
      <c r="L30" s="97"/>
      <c r="M30" s="90"/>
      <c r="N30" s="90"/>
      <c r="O30" s="91"/>
      <c r="P30" s="88">
        <v>0</v>
      </c>
      <c r="Q30" s="89"/>
      <c r="R30" s="81"/>
      <c r="S30" s="54"/>
      <c r="T30" s="54"/>
    </row>
    <row r="31" spans="1:20">
      <c r="A31" s="75"/>
      <c r="B31" s="65" t="s">
        <v>150</v>
      </c>
      <c r="C31" s="65" t="s">
        <v>161</v>
      </c>
      <c r="D31" s="90"/>
      <c r="E31" s="90"/>
      <c r="F31" s="90">
        <f>K31</f>
        <v>0</v>
      </c>
      <c r="G31" s="91">
        <f t="shared" si="19"/>
        <v>0</v>
      </c>
      <c r="H31" s="90">
        <v>1104</v>
      </c>
      <c r="I31" s="144"/>
      <c r="J31" s="133"/>
      <c r="K31" s="134"/>
      <c r="L31" s="97"/>
      <c r="M31" s="90"/>
      <c r="N31" s="90"/>
      <c r="O31" s="91"/>
      <c r="P31" s="88">
        <v>0</v>
      </c>
      <c r="Q31" s="89"/>
      <c r="R31" s="81"/>
      <c r="S31" s="54"/>
      <c r="T31" s="54"/>
    </row>
    <row r="32" spans="1:20" ht="16.5">
      <c r="A32" s="75"/>
      <c r="B32" s="62" t="s">
        <v>164</v>
      </c>
      <c r="C32" s="62" t="s">
        <v>165</v>
      </c>
      <c r="D32" s="90">
        <f t="shared" ref="D32:E32" si="20">SUM(D28:D31)</f>
        <v>0</v>
      </c>
      <c r="E32" s="90">
        <f t="shared" si="20"/>
        <v>0</v>
      </c>
      <c r="F32" s="90">
        <f>SUM(F28:F31)</f>
        <v>-624</v>
      </c>
      <c r="G32" s="91">
        <f t="shared" si="19"/>
        <v>44</v>
      </c>
      <c r="H32" s="90">
        <f t="shared" ref="H32:N32" si="21">SUM(H28:H31)</f>
        <v>-4707</v>
      </c>
      <c r="I32" s="144">
        <f t="shared" si="21"/>
        <v>0</v>
      </c>
      <c r="J32" s="133">
        <f t="shared" si="21"/>
        <v>0</v>
      </c>
      <c r="K32" s="134">
        <f t="shared" si="21"/>
        <v>-624</v>
      </c>
      <c r="L32" s="97"/>
      <c r="M32" s="90"/>
      <c r="N32" s="90">
        <f t="shared" si="21"/>
        <v>0</v>
      </c>
      <c r="O32" s="91">
        <f t="shared" ref="O32" si="22">SUM(O28:O31)</f>
        <v>44</v>
      </c>
      <c r="P32" s="88">
        <v>0</v>
      </c>
      <c r="Q32" s="89"/>
      <c r="R32" s="81"/>
      <c r="S32" s="54"/>
      <c r="T32" s="54"/>
    </row>
    <row r="33" spans="1:20">
      <c r="A33" s="75"/>
      <c r="B33" s="62" t="s">
        <v>166</v>
      </c>
      <c r="C33" s="62" t="s">
        <v>167</v>
      </c>
      <c r="D33" s="90">
        <f>D32</f>
        <v>0</v>
      </c>
      <c r="E33" s="90">
        <f>E32</f>
        <v>0</v>
      </c>
      <c r="F33" s="90">
        <f>F32</f>
        <v>-624</v>
      </c>
      <c r="G33" s="91">
        <f t="shared" si="19"/>
        <v>44</v>
      </c>
      <c r="H33" s="90">
        <f t="shared" ref="H33:N33" si="23">H32</f>
        <v>-4707</v>
      </c>
      <c r="I33" s="144">
        <f t="shared" si="23"/>
        <v>0</v>
      </c>
      <c r="J33" s="133">
        <f t="shared" si="23"/>
        <v>0</v>
      </c>
      <c r="K33" s="134">
        <f t="shared" si="23"/>
        <v>-624</v>
      </c>
      <c r="L33" s="97"/>
      <c r="M33" s="90"/>
      <c r="N33" s="90">
        <f t="shared" si="23"/>
        <v>0</v>
      </c>
      <c r="O33" s="91">
        <f t="shared" ref="O33" si="24">O32</f>
        <v>44</v>
      </c>
      <c r="P33" s="88">
        <v>0</v>
      </c>
      <c r="Q33" s="89"/>
      <c r="R33" s="81"/>
      <c r="S33" s="54"/>
      <c r="T33" s="54"/>
    </row>
    <row r="34" spans="1:20">
      <c r="A34" s="75"/>
      <c r="B34" s="62" t="s">
        <v>168</v>
      </c>
      <c r="C34" s="62" t="s">
        <v>169</v>
      </c>
      <c r="D34" s="6">
        <f>SUM(D35:D36)</f>
        <v>557727</v>
      </c>
      <c r="E34" s="6">
        <f t="shared" ref="E34:F34" si="25">SUM(E35:E36)</f>
        <v>171659.99839999946</v>
      </c>
      <c r="F34" s="6">
        <f t="shared" si="25"/>
        <v>129364</v>
      </c>
      <c r="G34" s="91">
        <f t="shared" si="19"/>
        <v>232002.9952</v>
      </c>
      <c r="H34" s="6">
        <f>SUM(H35:H36)</f>
        <v>557727</v>
      </c>
      <c r="I34" s="142">
        <f t="shared" ref="I34:N34" si="26">SUM(I35:I36)</f>
        <v>171659.99839999946</v>
      </c>
      <c r="J34" s="129">
        <f t="shared" si="26"/>
        <v>98889.997199999401</v>
      </c>
      <c r="K34" s="130">
        <f t="shared" si="26"/>
        <v>129364</v>
      </c>
      <c r="L34" s="113">
        <v>66306.998399999458</v>
      </c>
      <c r="M34" s="6">
        <f t="shared" si="26"/>
        <v>124233</v>
      </c>
      <c r="N34" s="6">
        <f t="shared" si="26"/>
        <v>176006.9971999994</v>
      </c>
      <c r="O34" s="7">
        <f t="shared" ref="O34" si="27">SUM(O35:O36)</f>
        <v>232002.9952</v>
      </c>
      <c r="P34" s="6">
        <v>75110.995200000005</v>
      </c>
      <c r="Q34" s="7">
        <v>141866</v>
      </c>
      <c r="R34" s="81"/>
      <c r="S34" s="54"/>
      <c r="T34" s="54"/>
    </row>
    <row r="35" spans="1:20">
      <c r="A35" s="75"/>
      <c r="B35" s="65" t="s">
        <v>170</v>
      </c>
      <c r="C35" s="65" t="s">
        <v>171</v>
      </c>
      <c r="D35" s="6">
        <f>H35</f>
        <v>553084</v>
      </c>
      <c r="E35" s="6">
        <f>I35</f>
        <v>167414.99839999946</v>
      </c>
      <c r="F35" s="6">
        <f>K35</f>
        <v>122806</v>
      </c>
      <c r="G35" s="91">
        <f t="shared" si="19"/>
        <v>223369.9952</v>
      </c>
      <c r="H35" s="6">
        <v>553084</v>
      </c>
      <c r="I35" s="142">
        <v>167414.99839999946</v>
      </c>
      <c r="J35" s="129">
        <v>94013.997199999401</v>
      </c>
      <c r="K35" s="130">
        <v>122806</v>
      </c>
      <c r="L35" s="113">
        <v>64221.998399999458</v>
      </c>
      <c r="M35" s="6">
        <v>119937</v>
      </c>
      <c r="N35" s="6">
        <v>169552.9971999994</v>
      </c>
      <c r="O35" s="7">
        <v>223369.9952</v>
      </c>
      <c r="P35" s="6">
        <v>72858.995200000005</v>
      </c>
      <c r="Q35" s="7">
        <v>136668</v>
      </c>
      <c r="R35" s="81"/>
      <c r="S35" s="54"/>
      <c r="T35" s="54"/>
    </row>
    <row r="36" spans="1:20">
      <c r="A36" s="77"/>
      <c r="B36" s="86" t="s">
        <v>172</v>
      </c>
      <c r="C36" s="86" t="s">
        <v>173</v>
      </c>
      <c r="D36" s="6">
        <f>H36</f>
        <v>4643</v>
      </c>
      <c r="E36" s="6">
        <f>I36</f>
        <v>4245</v>
      </c>
      <c r="F36" s="66">
        <f>K36</f>
        <v>6558</v>
      </c>
      <c r="G36" s="106">
        <f t="shared" si="19"/>
        <v>8633</v>
      </c>
      <c r="H36" s="66">
        <v>4643</v>
      </c>
      <c r="I36" s="145">
        <v>4245</v>
      </c>
      <c r="J36" s="135">
        <v>4876</v>
      </c>
      <c r="K36" s="136">
        <v>6558</v>
      </c>
      <c r="L36" s="115">
        <v>2085</v>
      </c>
      <c r="M36" s="66">
        <v>4296</v>
      </c>
      <c r="N36" s="66">
        <v>6454</v>
      </c>
      <c r="O36" s="83">
        <v>8633</v>
      </c>
      <c r="P36" s="66">
        <v>2252</v>
      </c>
      <c r="Q36" s="83">
        <v>5198</v>
      </c>
      <c r="R36" s="81"/>
      <c r="S36" s="54"/>
      <c r="T36" s="54"/>
    </row>
    <row r="37" spans="1:20">
      <c r="A37" s="77"/>
      <c r="B37" s="77"/>
      <c r="C37" s="172" t="s">
        <v>90</v>
      </c>
      <c r="D37" s="172"/>
      <c r="E37" s="172"/>
      <c r="F37" s="172"/>
      <c r="G37" s="21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pans="1:20">
      <c r="A38" s="77"/>
      <c r="B38" s="77"/>
      <c r="C38" s="21"/>
      <c r="D38" s="54"/>
      <c r="E38" s="54"/>
      <c r="F38" s="54"/>
      <c r="G38" s="54"/>
      <c r="H38" s="54"/>
      <c r="I38" s="82"/>
      <c r="J38" s="82"/>
      <c r="K38" s="82"/>
      <c r="L38" s="82"/>
      <c r="M38" s="82"/>
      <c r="N38" s="82"/>
      <c r="O38" s="54"/>
      <c r="P38" s="54"/>
      <c r="Q38" s="54"/>
      <c r="R38" s="54"/>
      <c r="S38" s="54"/>
      <c r="T38" s="54"/>
    </row>
    <row r="39" spans="1:20">
      <c r="A39" s="77"/>
      <c r="B39" s="77"/>
      <c r="C39" s="170"/>
      <c r="D39" s="170"/>
      <c r="E39" s="170"/>
      <c r="F39" s="170"/>
      <c r="G39" s="21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>
      <c r="A40" s="78"/>
      <c r="B40" s="78"/>
      <c r="C40" s="170"/>
      <c r="D40" s="170"/>
      <c r="E40" s="170"/>
      <c r="F40" s="170"/>
      <c r="G40" s="21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pans="1:20">
      <c r="A41" s="78"/>
      <c r="B41" s="78"/>
      <c r="C41" s="170"/>
      <c r="D41" s="170"/>
      <c r="E41" s="170"/>
      <c r="F41" s="170"/>
      <c r="G41" s="21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pans="1:20">
      <c r="A42" s="78"/>
      <c r="B42" s="78"/>
      <c r="C42" s="67"/>
      <c r="D42" s="68"/>
      <c r="E42" s="68"/>
      <c r="F42" s="68"/>
      <c r="G42" s="68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</sheetData>
  <mergeCells count="8">
    <mergeCell ref="P3:Q3"/>
    <mergeCell ref="L3:O3"/>
    <mergeCell ref="J3:K3"/>
    <mergeCell ref="C41:F41"/>
    <mergeCell ref="D3:F3"/>
    <mergeCell ref="C37:F37"/>
    <mergeCell ref="C39:F39"/>
    <mergeCell ref="C40:F40"/>
  </mergeCells>
  <dataValidations disablePrompts="1" count="1">
    <dataValidation type="decimal" allowBlank="1" showErrorMessage="1" errorTitle="Nieprawidłowa wartość" error="Dozwolone są wyłącznie wartości liczbowe" sqref="H7" xr:uid="{48C4AFD9-56BD-436D-B59A-4E0FCEEBBACE}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T59"/>
  <sheetViews>
    <sheetView topLeftCell="C1" zoomScale="115" zoomScaleNormal="115" workbookViewId="0">
      <selection activeCell="J4" sqref="J4"/>
    </sheetView>
  </sheetViews>
  <sheetFormatPr defaultColWidth="9" defaultRowHeight="14.25"/>
  <cols>
    <col min="1" max="1" width="3.625" customWidth="1"/>
    <col min="2" max="2" width="33.625" customWidth="1"/>
    <col min="3" max="3" width="50.25" customWidth="1"/>
    <col min="4" max="11" width="9" customWidth="1"/>
    <col min="12" max="12" width="7.625" style="29" customWidth="1"/>
    <col min="13" max="13" width="11.75" style="29" customWidth="1"/>
  </cols>
  <sheetData>
    <row r="1" spans="1:13" ht="57" customHeight="1">
      <c r="A1" s="3"/>
      <c r="B1" s="3"/>
      <c r="C1" s="3"/>
      <c r="D1" s="17"/>
      <c r="E1" s="17"/>
      <c r="F1" s="17"/>
      <c r="G1" s="17"/>
      <c r="H1" s="17"/>
      <c r="I1" s="17"/>
      <c r="J1" s="17"/>
      <c r="K1" s="17"/>
      <c r="L1" s="33"/>
      <c r="M1" s="33"/>
    </row>
    <row r="2" spans="1:13">
      <c r="A2" s="3"/>
      <c r="B2" s="3"/>
      <c r="C2" s="3"/>
      <c r="D2" s="17"/>
      <c r="E2" s="17"/>
      <c r="F2" s="17"/>
      <c r="G2" s="17"/>
      <c r="H2" s="17"/>
      <c r="I2" s="17"/>
      <c r="J2" s="17"/>
      <c r="K2" s="17"/>
      <c r="L2" s="33"/>
      <c r="M2" s="33"/>
    </row>
    <row r="3" spans="1:13" ht="34.5" customHeight="1">
      <c r="A3" s="3"/>
      <c r="B3" s="173" t="s">
        <v>174</v>
      </c>
      <c r="C3" s="176" t="s">
        <v>175</v>
      </c>
      <c r="D3" s="177" t="s">
        <v>176</v>
      </c>
      <c r="E3" s="180"/>
      <c r="F3" s="180"/>
      <c r="G3" s="181"/>
      <c r="H3" s="182" t="s">
        <v>177</v>
      </c>
      <c r="I3" s="179"/>
      <c r="J3" s="182" t="s">
        <v>178</v>
      </c>
      <c r="K3" s="182"/>
      <c r="L3" s="178" t="s">
        <v>179</v>
      </c>
      <c r="M3" s="179"/>
    </row>
    <row r="4" spans="1:13">
      <c r="A4" s="3"/>
      <c r="B4" s="174"/>
      <c r="C4" s="177"/>
      <c r="D4" s="57">
        <v>2021</v>
      </c>
      <c r="E4" s="4">
        <v>2022</v>
      </c>
      <c r="F4" s="4">
        <v>2023</v>
      </c>
      <c r="G4" s="4">
        <v>2024</v>
      </c>
      <c r="H4" s="57">
        <v>2024</v>
      </c>
      <c r="I4" s="150">
        <v>2025</v>
      </c>
      <c r="J4" s="57">
        <v>2024</v>
      </c>
      <c r="K4" s="162">
        <v>2025</v>
      </c>
      <c r="L4" s="57">
        <v>2023</v>
      </c>
      <c r="M4" s="5">
        <v>2024</v>
      </c>
    </row>
    <row r="5" spans="1:13">
      <c r="A5" s="42"/>
      <c r="B5" s="43" t="s">
        <v>147</v>
      </c>
      <c r="C5" s="43" t="s">
        <v>180</v>
      </c>
      <c r="D5" s="94">
        <v>699913</v>
      </c>
      <c r="E5" s="95">
        <v>221848</v>
      </c>
      <c r="F5" s="95">
        <v>173617</v>
      </c>
      <c r="G5" s="95">
        <v>291194</v>
      </c>
      <c r="H5" s="94">
        <v>86924</v>
      </c>
      <c r="I5" s="96">
        <v>97144</v>
      </c>
      <c r="J5" s="95">
        <v>156795</v>
      </c>
      <c r="K5" s="95">
        <v>183671</v>
      </c>
      <c r="L5" s="94">
        <v>134385</v>
      </c>
      <c r="M5" s="96">
        <v>224800</v>
      </c>
    </row>
    <row r="6" spans="1:13" ht="16.5">
      <c r="A6" s="42"/>
      <c r="B6" s="40" t="s">
        <v>181</v>
      </c>
      <c r="C6" s="40" t="s">
        <v>182</v>
      </c>
      <c r="D6" s="97">
        <f t="shared" ref="D6:M6" si="0">SUM(D7:D13)</f>
        <v>106540</v>
      </c>
      <c r="E6" s="90">
        <f t="shared" si="0"/>
        <v>148898</v>
      </c>
      <c r="F6" s="90">
        <f t="shared" si="0"/>
        <v>206177</v>
      </c>
      <c r="G6" s="90">
        <f t="shared" si="0"/>
        <v>197458</v>
      </c>
      <c r="H6" s="97">
        <v>46255</v>
      </c>
      <c r="I6" s="91">
        <v>64356</v>
      </c>
      <c r="J6" s="90">
        <v>96722</v>
      </c>
      <c r="K6" s="90">
        <v>129416</v>
      </c>
      <c r="L6" s="97">
        <f t="shared" si="0"/>
        <v>156997</v>
      </c>
      <c r="M6" s="91">
        <f t="shared" si="0"/>
        <v>151714</v>
      </c>
    </row>
    <row r="7" spans="1:13" ht="16.5">
      <c r="A7" s="3"/>
      <c r="B7" s="26" t="s">
        <v>183</v>
      </c>
      <c r="C7" s="26" t="s">
        <v>141</v>
      </c>
      <c r="D7" s="98">
        <v>0</v>
      </c>
      <c r="E7" s="99">
        <v>9923</v>
      </c>
      <c r="F7" s="99">
        <v>4944</v>
      </c>
      <c r="G7" s="99">
        <v>0</v>
      </c>
      <c r="H7" s="98">
        <v>0</v>
      </c>
      <c r="I7" s="100">
        <v>0</v>
      </c>
      <c r="J7" s="99"/>
      <c r="K7" s="99"/>
      <c r="L7" s="98">
        <v>2440</v>
      </c>
      <c r="M7" s="100">
        <v>0</v>
      </c>
    </row>
    <row r="8" spans="1:13" ht="16.5">
      <c r="A8" s="3"/>
      <c r="B8" s="26" t="s">
        <v>184</v>
      </c>
      <c r="C8" s="26" t="s">
        <v>145</v>
      </c>
      <c r="D8" s="98">
        <v>-9591</v>
      </c>
      <c r="E8" s="99">
        <v>-1363</v>
      </c>
      <c r="F8" s="99">
        <v>-59</v>
      </c>
      <c r="G8" s="99">
        <v>-1609</v>
      </c>
      <c r="H8" s="98">
        <v>-361</v>
      </c>
      <c r="I8" s="100">
        <v>-387</v>
      </c>
      <c r="J8" s="99">
        <v>-818</v>
      </c>
      <c r="K8" s="99">
        <v>-205</v>
      </c>
      <c r="L8" s="98">
        <v>887</v>
      </c>
      <c r="M8" s="100">
        <v>-2040</v>
      </c>
    </row>
    <row r="9" spans="1:13">
      <c r="A9" s="3"/>
      <c r="B9" s="26" t="s">
        <v>185</v>
      </c>
      <c r="C9" s="26" t="s">
        <v>107</v>
      </c>
      <c r="D9" s="98">
        <v>113838</v>
      </c>
      <c r="E9" s="99">
        <v>125863</v>
      </c>
      <c r="F9" s="99">
        <v>147245</v>
      </c>
      <c r="G9" s="99">
        <v>161525</v>
      </c>
      <c r="H9" s="98">
        <v>38902</v>
      </c>
      <c r="I9" s="100">
        <v>47083</v>
      </c>
      <c r="J9" s="99">
        <v>78527</v>
      </c>
      <c r="K9" s="99">
        <v>97204</v>
      </c>
      <c r="L9" s="98">
        <v>108630</v>
      </c>
      <c r="M9" s="100">
        <v>118419</v>
      </c>
    </row>
    <row r="10" spans="1:13">
      <c r="A10" s="3"/>
      <c r="B10" s="26" t="s">
        <v>186</v>
      </c>
      <c r="C10" s="26" t="s">
        <v>187</v>
      </c>
      <c r="D10" s="98">
        <v>1541</v>
      </c>
      <c r="E10" s="99">
        <v>-1185</v>
      </c>
      <c r="F10" s="99">
        <v>-4499</v>
      </c>
      <c r="G10" s="99">
        <v>-16839</v>
      </c>
      <c r="H10" s="98">
        <v>-3140</v>
      </c>
      <c r="I10" s="100">
        <v>-938</v>
      </c>
      <c r="J10" s="99">
        <v>-3995</v>
      </c>
      <c r="K10" s="99">
        <v>-4154</v>
      </c>
      <c r="L10" s="98">
        <v>-4352</v>
      </c>
      <c r="M10" s="100">
        <v>-4920</v>
      </c>
    </row>
    <row r="11" spans="1:13">
      <c r="A11" s="3"/>
      <c r="B11" s="26" t="s">
        <v>188</v>
      </c>
      <c r="C11" s="26" t="s">
        <v>189</v>
      </c>
      <c r="D11" s="98">
        <v>-46</v>
      </c>
      <c r="E11" s="99">
        <v>-16</v>
      </c>
      <c r="F11" s="99">
        <v>0</v>
      </c>
      <c r="G11" s="99">
        <v>0</v>
      </c>
      <c r="H11" s="98">
        <v>0</v>
      </c>
      <c r="I11" s="151">
        <v>0</v>
      </c>
      <c r="J11" s="163"/>
      <c r="K11" s="163"/>
      <c r="L11" s="98">
        <v>-67</v>
      </c>
      <c r="M11" s="100">
        <v>-80</v>
      </c>
    </row>
    <row r="12" spans="1:13">
      <c r="A12" s="3"/>
      <c r="B12" s="26" t="s">
        <v>190</v>
      </c>
      <c r="C12" s="26" t="s">
        <v>191</v>
      </c>
      <c r="D12" s="98">
        <v>-3190</v>
      </c>
      <c r="E12" s="99">
        <v>13286</v>
      </c>
      <c r="F12" s="99">
        <v>57026</v>
      </c>
      <c r="G12" s="99">
        <v>50721</v>
      </c>
      <c r="H12" s="98">
        <v>10597</v>
      </c>
      <c r="I12" s="100">
        <v>15622</v>
      </c>
      <c r="J12" s="99">
        <v>22494</v>
      </c>
      <c r="K12" s="99">
        <v>32035</v>
      </c>
      <c r="L12" s="98">
        <v>48319</v>
      </c>
      <c r="M12" s="100">
        <v>39564</v>
      </c>
    </row>
    <row r="13" spans="1:13">
      <c r="A13" s="3"/>
      <c r="B13" s="26" t="s">
        <v>192</v>
      </c>
      <c r="C13" s="26" t="s">
        <v>193</v>
      </c>
      <c r="D13" s="98">
        <v>3988</v>
      </c>
      <c r="E13" s="99">
        <v>2390</v>
      </c>
      <c r="F13" s="99">
        <v>1520</v>
      </c>
      <c r="G13" s="99">
        <v>3660</v>
      </c>
      <c r="H13" s="98">
        <v>257</v>
      </c>
      <c r="I13" s="100">
        <v>2976</v>
      </c>
      <c r="J13" s="99">
        <v>514</v>
      </c>
      <c r="K13" s="99">
        <v>4536</v>
      </c>
      <c r="L13" s="98">
        <v>1140</v>
      </c>
      <c r="M13" s="100">
        <v>771</v>
      </c>
    </row>
    <row r="14" spans="1:13">
      <c r="A14" s="3"/>
      <c r="B14" s="40" t="s">
        <v>194</v>
      </c>
      <c r="C14" s="40" t="s">
        <v>195</v>
      </c>
      <c r="D14" s="97">
        <f>SUM(D15:D19)</f>
        <v>3386</v>
      </c>
      <c r="E14" s="90">
        <f t="shared" ref="E14:G14" si="1">SUM(E15:E19)</f>
        <v>80098</v>
      </c>
      <c r="F14" s="90">
        <f t="shared" si="1"/>
        <v>-7083</v>
      </c>
      <c r="G14" s="90">
        <f t="shared" si="1"/>
        <v>-17659</v>
      </c>
      <c r="H14" s="97">
        <v>-20731</v>
      </c>
      <c r="I14" s="91">
        <v>-15083</v>
      </c>
      <c r="J14" s="90">
        <v>-20171</v>
      </c>
      <c r="K14" s="90">
        <v>148</v>
      </c>
      <c r="L14" s="97">
        <f>SUM(L15:L19)</f>
        <v>-23789</v>
      </c>
      <c r="M14" s="91">
        <f>SUM(M15:M19)</f>
        <v>-15536</v>
      </c>
    </row>
    <row r="15" spans="1:13" ht="16.5">
      <c r="A15" s="3"/>
      <c r="B15" s="93" t="s">
        <v>196</v>
      </c>
      <c r="C15" s="93" t="s">
        <v>197</v>
      </c>
      <c r="D15" s="98">
        <v>-20464</v>
      </c>
      <c r="E15" s="99">
        <v>79436</v>
      </c>
      <c r="F15" s="99">
        <v>-25652</v>
      </c>
      <c r="G15" s="99">
        <v>-42351</v>
      </c>
      <c r="H15" s="98">
        <v>-32505</v>
      </c>
      <c r="I15" s="100">
        <v>-41886</v>
      </c>
      <c r="J15" s="99">
        <v>-42176</v>
      </c>
      <c r="K15" s="99">
        <v>-19028</v>
      </c>
      <c r="L15" s="98">
        <v>-36574</v>
      </c>
      <c r="M15" s="100">
        <v>-45320</v>
      </c>
    </row>
    <row r="16" spans="1:13">
      <c r="A16" s="3"/>
      <c r="B16" s="93" t="s">
        <v>198</v>
      </c>
      <c r="C16" s="93" t="s">
        <v>199</v>
      </c>
      <c r="D16" s="98">
        <v>12770</v>
      </c>
      <c r="E16" s="99">
        <v>11716</v>
      </c>
      <c r="F16" s="99">
        <v>-3048</v>
      </c>
      <c r="G16" s="99">
        <v>-6651</v>
      </c>
      <c r="H16" s="98">
        <v>1853</v>
      </c>
      <c r="I16" s="100">
        <v>-154</v>
      </c>
      <c r="J16" s="99">
        <v>-1463</v>
      </c>
      <c r="K16" s="99">
        <v>-3969</v>
      </c>
      <c r="L16" s="98">
        <v>-1851</v>
      </c>
      <c r="M16" s="100">
        <v>-4864</v>
      </c>
    </row>
    <row r="17" spans="1:20" ht="16.5">
      <c r="A17" s="3"/>
      <c r="B17" s="93" t="s">
        <v>200</v>
      </c>
      <c r="C17" s="93" t="s">
        <v>201</v>
      </c>
      <c r="D17" s="98">
        <v>11828</v>
      </c>
      <c r="E17" s="99">
        <v>-9066</v>
      </c>
      <c r="F17" s="99">
        <v>21198</v>
      </c>
      <c r="G17" s="99">
        <v>31752</v>
      </c>
      <c r="H17" s="98">
        <v>16425</v>
      </c>
      <c r="I17" s="100">
        <v>36207</v>
      </c>
      <c r="J17" s="99">
        <v>31830</v>
      </c>
      <c r="K17" s="99">
        <v>32062</v>
      </c>
      <c r="L17" s="98">
        <v>19354</v>
      </c>
      <c r="M17" s="100">
        <v>38772</v>
      </c>
    </row>
    <row r="18" spans="1:20">
      <c r="A18" s="3"/>
      <c r="B18" s="93" t="s">
        <v>202</v>
      </c>
      <c r="C18" s="93" t="s">
        <v>203</v>
      </c>
      <c r="D18" s="98">
        <v>-748</v>
      </c>
      <c r="E18" s="99">
        <v>-1988</v>
      </c>
      <c r="F18" s="99">
        <v>419</v>
      </c>
      <c r="G18" s="99">
        <v>-409</v>
      </c>
      <c r="H18" s="98">
        <v>-6504</v>
      </c>
      <c r="I18" s="100">
        <v>-9250</v>
      </c>
      <c r="J18" s="99">
        <v>-8362</v>
      </c>
      <c r="K18" s="99">
        <v>-8917</v>
      </c>
      <c r="L18" s="98">
        <v>-4718</v>
      </c>
      <c r="M18" s="100">
        <v>-4124</v>
      </c>
    </row>
    <row r="19" spans="1:20">
      <c r="A19" s="3"/>
      <c r="B19" s="93" t="s">
        <v>204</v>
      </c>
      <c r="C19" s="93" t="s">
        <v>205</v>
      </c>
      <c r="D19" s="98">
        <v>0</v>
      </c>
      <c r="E19" s="99">
        <v>0</v>
      </c>
      <c r="F19" s="99">
        <v>0</v>
      </c>
      <c r="G19" s="99">
        <v>0</v>
      </c>
      <c r="H19" s="98">
        <v>0</v>
      </c>
      <c r="I19" s="100">
        <v>0</v>
      </c>
      <c r="J19" s="99"/>
      <c r="K19" s="99"/>
      <c r="L19" s="98">
        <v>0</v>
      </c>
      <c r="M19" s="100">
        <v>0</v>
      </c>
    </row>
    <row r="20" spans="1:20">
      <c r="A20" s="3"/>
      <c r="B20" s="40" t="s">
        <v>206</v>
      </c>
      <c r="C20" s="40" t="s">
        <v>207</v>
      </c>
      <c r="D20" s="97">
        <v>-71321</v>
      </c>
      <c r="E20" s="90">
        <v>-166960</v>
      </c>
      <c r="F20" s="90">
        <v>-36745</v>
      </c>
      <c r="G20" s="90">
        <v>-55565</v>
      </c>
      <c r="H20" s="97">
        <v>-9881</v>
      </c>
      <c r="I20" s="91">
        <v>-14096</v>
      </c>
      <c r="J20" s="90">
        <v>-30473</v>
      </c>
      <c r="K20" s="90">
        <v>-18132</v>
      </c>
      <c r="L20" s="97">
        <v>-37262</v>
      </c>
      <c r="M20" s="91">
        <v>-40335</v>
      </c>
    </row>
    <row r="21" spans="1:20" ht="15" customHeight="1">
      <c r="A21" s="3"/>
      <c r="B21" s="152" t="s">
        <v>208</v>
      </c>
      <c r="C21" s="152" t="s">
        <v>209</v>
      </c>
      <c r="D21" s="153">
        <f t="shared" ref="D21:M21" si="2">D5+D6+D14+D20</f>
        <v>738518</v>
      </c>
      <c r="E21" s="154">
        <f t="shared" si="2"/>
        <v>283884</v>
      </c>
      <c r="F21" s="154">
        <f t="shared" si="2"/>
        <v>335966</v>
      </c>
      <c r="G21" s="154">
        <f t="shared" si="2"/>
        <v>415428</v>
      </c>
      <c r="H21" s="153">
        <v>102567</v>
      </c>
      <c r="I21" s="155">
        <v>132321</v>
      </c>
      <c r="J21" s="154">
        <v>202873</v>
      </c>
      <c r="K21" s="154">
        <v>295103</v>
      </c>
      <c r="L21" s="153">
        <f t="shared" si="2"/>
        <v>230331</v>
      </c>
      <c r="M21" s="155">
        <f t="shared" si="2"/>
        <v>320643</v>
      </c>
      <c r="S21" s="90"/>
      <c r="T21" s="90"/>
    </row>
    <row r="22" spans="1:20">
      <c r="A22" s="3"/>
      <c r="B22" s="40" t="s">
        <v>210</v>
      </c>
      <c r="C22" s="40" t="s">
        <v>211</v>
      </c>
      <c r="D22" s="97"/>
      <c r="E22" s="90"/>
      <c r="F22" s="90"/>
      <c r="G22" s="90"/>
      <c r="H22" s="97"/>
      <c r="I22" s="91"/>
      <c r="J22" s="90"/>
      <c r="K22" s="90"/>
      <c r="L22" s="97"/>
      <c r="M22" s="91"/>
    </row>
    <row r="23" spans="1:20" ht="16.5">
      <c r="A23" s="44"/>
      <c r="B23" s="26" t="s">
        <v>212</v>
      </c>
      <c r="C23" s="26" t="s">
        <v>213</v>
      </c>
      <c r="D23" s="98">
        <v>2466</v>
      </c>
      <c r="E23" s="99">
        <v>1898</v>
      </c>
      <c r="F23" s="99">
        <v>2757</v>
      </c>
      <c r="G23" s="99">
        <v>3153</v>
      </c>
      <c r="H23" s="98">
        <v>733</v>
      </c>
      <c r="I23" s="100">
        <v>827</v>
      </c>
      <c r="J23" s="99">
        <v>1531</v>
      </c>
      <c r="K23" s="99">
        <v>6883</v>
      </c>
      <c r="L23" s="98">
        <v>2653</v>
      </c>
      <c r="M23" s="100">
        <v>2383</v>
      </c>
    </row>
    <row r="24" spans="1:20" ht="16.5">
      <c r="A24" s="3"/>
      <c r="B24" s="26" t="s">
        <v>214</v>
      </c>
      <c r="C24" s="26" t="s">
        <v>215</v>
      </c>
      <c r="D24" s="98">
        <v>-131579</v>
      </c>
      <c r="E24" s="99">
        <v>-89368</v>
      </c>
      <c r="F24" s="99">
        <v>-81306</v>
      </c>
      <c r="G24" s="99">
        <v>-132709</v>
      </c>
      <c r="H24" s="98">
        <v>-36389</v>
      </c>
      <c r="I24" s="100">
        <v>-32468</v>
      </c>
      <c r="J24" s="99">
        <v>-65925</v>
      </c>
      <c r="K24" s="99">
        <v>-70049</v>
      </c>
      <c r="L24" s="98">
        <v>-54133</v>
      </c>
      <c r="M24" s="100">
        <v>-99340</v>
      </c>
    </row>
    <row r="25" spans="1:20">
      <c r="A25" s="3"/>
      <c r="B25" s="26" t="s">
        <v>216</v>
      </c>
      <c r="C25" s="26" t="s">
        <v>217</v>
      </c>
      <c r="D25" s="98">
        <v>0</v>
      </c>
      <c r="E25" s="99">
        <v>0</v>
      </c>
      <c r="F25" s="99">
        <v>0</v>
      </c>
      <c r="G25" s="99">
        <v>5</v>
      </c>
      <c r="H25" s="98">
        <v>3</v>
      </c>
      <c r="I25" s="100">
        <v>35</v>
      </c>
      <c r="J25" s="99">
        <v>3</v>
      </c>
      <c r="K25" s="99">
        <v>35</v>
      </c>
      <c r="L25" s="98">
        <v>0</v>
      </c>
      <c r="M25" s="100">
        <v>3</v>
      </c>
    </row>
    <row r="26" spans="1:20" ht="16.5">
      <c r="A26" s="3"/>
      <c r="B26" s="26" t="s">
        <v>218</v>
      </c>
      <c r="C26" s="26" t="s">
        <v>219</v>
      </c>
      <c r="D26" s="98">
        <v>-33118</v>
      </c>
      <c r="E26" s="99">
        <v>-20232</v>
      </c>
      <c r="F26" s="99">
        <v>-52480</v>
      </c>
      <c r="G26" s="99">
        <v>-98355</v>
      </c>
      <c r="H26" s="98">
        <v>-3222</v>
      </c>
      <c r="I26" s="100">
        <v>-947</v>
      </c>
      <c r="J26" s="99">
        <v>-6524</v>
      </c>
      <c r="K26" s="99">
        <v>-34713</v>
      </c>
      <c r="L26" s="98">
        <v>-50550</v>
      </c>
      <c r="M26" s="100">
        <v>-15286</v>
      </c>
    </row>
    <row r="27" spans="1:20">
      <c r="A27" s="3"/>
      <c r="B27" s="26" t="s">
        <v>220</v>
      </c>
      <c r="C27" s="26" t="s">
        <v>221</v>
      </c>
      <c r="D27" s="98">
        <v>-21610</v>
      </c>
      <c r="E27" s="99">
        <v>-1023</v>
      </c>
      <c r="F27" s="99">
        <v>-40899</v>
      </c>
      <c r="G27" s="99">
        <v>-3813</v>
      </c>
      <c r="H27" s="98">
        <v>-3628</v>
      </c>
      <c r="I27" s="100">
        <v>0</v>
      </c>
      <c r="J27" s="99">
        <v>-14469</v>
      </c>
      <c r="K27" s="99">
        <v>-1627</v>
      </c>
      <c r="L27" s="98">
        <v>-40899</v>
      </c>
      <c r="M27" s="100">
        <v>-13254</v>
      </c>
    </row>
    <row r="28" spans="1:20">
      <c r="A28" s="3"/>
      <c r="B28" s="26" t="s">
        <v>222</v>
      </c>
      <c r="C28" s="26" t="s">
        <v>223</v>
      </c>
      <c r="D28" s="98">
        <v>0</v>
      </c>
      <c r="E28" s="99">
        <v>0</v>
      </c>
      <c r="F28" s="99">
        <v>0</v>
      </c>
      <c r="G28" s="99">
        <v>177</v>
      </c>
      <c r="H28" s="98">
        <v>0</v>
      </c>
      <c r="I28" s="100">
        <v>0</v>
      </c>
      <c r="J28" s="99">
        <v>177</v>
      </c>
      <c r="K28" s="99"/>
      <c r="L28" s="98">
        <v>0</v>
      </c>
      <c r="M28" s="100">
        <v>177</v>
      </c>
    </row>
    <row r="29" spans="1:20" ht="16.5">
      <c r="A29" s="3"/>
      <c r="B29" s="26" t="s">
        <v>224</v>
      </c>
      <c r="C29" s="26" t="s">
        <v>225</v>
      </c>
      <c r="D29" s="98">
        <v>5</v>
      </c>
      <c r="E29" s="99">
        <v>-300</v>
      </c>
      <c r="F29" s="99">
        <v>439</v>
      </c>
      <c r="G29" s="99">
        <v>0</v>
      </c>
      <c r="H29" s="98">
        <v>0</v>
      </c>
      <c r="I29" s="100">
        <v>0</v>
      </c>
      <c r="J29" s="99"/>
      <c r="K29" s="99"/>
      <c r="L29" s="98">
        <v>125</v>
      </c>
      <c r="M29" s="100">
        <v>0</v>
      </c>
    </row>
    <row r="30" spans="1:20" ht="14.25" customHeight="1">
      <c r="A30" s="3"/>
      <c r="B30" s="26" t="s">
        <v>226</v>
      </c>
      <c r="C30" s="26" t="s">
        <v>227</v>
      </c>
      <c r="D30" s="98">
        <v>201</v>
      </c>
      <c r="E30" s="99">
        <v>15</v>
      </c>
      <c r="F30" s="99">
        <v>0</v>
      </c>
      <c r="G30" s="99">
        <v>0</v>
      </c>
      <c r="H30" s="98">
        <v>0</v>
      </c>
      <c r="I30" s="100">
        <v>0</v>
      </c>
      <c r="J30" s="99"/>
      <c r="K30" s="99"/>
      <c r="L30" s="98">
        <v>0</v>
      </c>
      <c r="M30" s="100">
        <v>0</v>
      </c>
    </row>
    <row r="31" spans="1:20">
      <c r="A31" s="3"/>
      <c r="B31" s="26" t="s">
        <v>228</v>
      </c>
      <c r="C31" s="26" t="s">
        <v>229</v>
      </c>
      <c r="D31" s="98">
        <v>1302</v>
      </c>
      <c r="E31" s="99">
        <v>7332</v>
      </c>
      <c r="F31" s="99">
        <v>0</v>
      </c>
      <c r="G31" s="99">
        <v>1434</v>
      </c>
      <c r="H31" s="98">
        <v>0</v>
      </c>
      <c r="I31" s="100">
        <v>0</v>
      </c>
      <c r="J31" s="99"/>
      <c r="K31" s="99">
        <v>319</v>
      </c>
      <c r="L31" s="98">
        <v>0</v>
      </c>
      <c r="M31" s="100">
        <v>1131</v>
      </c>
    </row>
    <row r="32" spans="1:20">
      <c r="A32" s="3"/>
      <c r="B32" s="26" t="s">
        <v>230</v>
      </c>
      <c r="C32" s="26" t="s">
        <v>231</v>
      </c>
      <c r="D32" s="98">
        <v>100</v>
      </c>
      <c r="E32" s="99">
        <v>10</v>
      </c>
      <c r="F32" s="99">
        <v>0</v>
      </c>
      <c r="G32" s="99">
        <v>418</v>
      </c>
      <c r="H32" s="98">
        <v>0</v>
      </c>
      <c r="I32" s="100">
        <v>0</v>
      </c>
      <c r="J32" s="99"/>
      <c r="K32" s="99">
        <v>1</v>
      </c>
      <c r="L32" s="98">
        <v>0</v>
      </c>
      <c r="M32" s="100">
        <v>184</v>
      </c>
    </row>
    <row r="33" spans="1:13">
      <c r="A33" s="3"/>
      <c r="B33" s="26" t="s">
        <v>232</v>
      </c>
      <c r="C33" s="26" t="s">
        <v>233</v>
      </c>
      <c r="D33" s="98">
        <v>0</v>
      </c>
      <c r="E33" s="99">
        <v>0</v>
      </c>
      <c r="F33" s="99">
        <v>0</v>
      </c>
      <c r="G33" s="99">
        <v>-6044</v>
      </c>
      <c r="H33" s="98">
        <v>0</v>
      </c>
      <c r="I33" s="100">
        <v>-7500</v>
      </c>
      <c r="J33" s="99">
        <v>-3500</v>
      </c>
      <c r="K33" s="99">
        <v>-17256</v>
      </c>
      <c r="L33" s="98">
        <v>0</v>
      </c>
      <c r="M33" s="100">
        <v>-19000</v>
      </c>
    </row>
    <row r="34" spans="1:13">
      <c r="A34" s="3"/>
      <c r="B34" s="26" t="s">
        <v>234</v>
      </c>
      <c r="C34" s="26" t="s">
        <v>235</v>
      </c>
      <c r="D34" s="98">
        <v>3200</v>
      </c>
      <c r="E34" s="99">
        <v>0</v>
      </c>
      <c r="F34" s="99">
        <v>0</v>
      </c>
      <c r="G34" s="99">
        <v>0</v>
      </c>
      <c r="H34" s="98">
        <v>0</v>
      </c>
      <c r="I34" s="100">
        <v>0</v>
      </c>
      <c r="J34" s="99"/>
      <c r="K34" s="99"/>
      <c r="L34" s="98">
        <v>0</v>
      </c>
      <c r="M34" s="100">
        <v>0</v>
      </c>
    </row>
    <row r="35" spans="1:13">
      <c r="A35" s="3"/>
      <c r="B35" s="26" t="s">
        <v>236</v>
      </c>
      <c r="C35" s="26" t="s">
        <v>237</v>
      </c>
      <c r="D35" s="98">
        <v>0</v>
      </c>
      <c r="E35" s="99">
        <v>299</v>
      </c>
      <c r="F35" s="99">
        <v>0</v>
      </c>
      <c r="G35" s="99">
        <v>0</v>
      </c>
      <c r="H35" s="98">
        <v>0</v>
      </c>
      <c r="I35" s="100">
        <v>0</v>
      </c>
      <c r="J35" s="99"/>
      <c r="K35" s="99"/>
      <c r="L35" s="98">
        <v>0</v>
      </c>
      <c r="M35" s="100">
        <v>0</v>
      </c>
    </row>
    <row r="36" spans="1:13">
      <c r="A36" s="3"/>
      <c r="B36" s="156" t="s">
        <v>238</v>
      </c>
      <c r="C36" s="156" t="s">
        <v>239</v>
      </c>
      <c r="D36" s="157">
        <f>SUM(D23:D35)</f>
        <v>-179033</v>
      </c>
      <c r="E36" s="158">
        <f t="shared" ref="E36:G36" si="3">SUM(E23:E35)</f>
        <v>-101369</v>
      </c>
      <c r="F36" s="158">
        <f t="shared" si="3"/>
        <v>-171489</v>
      </c>
      <c r="G36" s="158">
        <f t="shared" si="3"/>
        <v>-235734</v>
      </c>
      <c r="H36" s="157">
        <v>-42503</v>
      </c>
      <c r="I36" s="159">
        <v>-40053</v>
      </c>
      <c r="J36" s="158">
        <v>-88707</v>
      </c>
      <c r="K36" s="158">
        <v>-116407</v>
      </c>
      <c r="L36" s="157">
        <f>SUM(L23:L35)</f>
        <v>-142804</v>
      </c>
      <c r="M36" s="159">
        <f>SUM(M23:M35)</f>
        <v>-143002</v>
      </c>
    </row>
    <row r="37" spans="1:13">
      <c r="A37" s="42"/>
      <c r="B37" s="40" t="s">
        <v>240</v>
      </c>
      <c r="C37" s="40" t="s">
        <v>241</v>
      </c>
      <c r="D37" s="97"/>
      <c r="E37" s="90"/>
      <c r="F37" s="90"/>
      <c r="G37" s="90"/>
      <c r="H37" s="97"/>
      <c r="I37" s="91"/>
      <c r="J37" s="90"/>
      <c r="K37" s="90"/>
      <c r="L37" s="97"/>
      <c r="M37" s="91"/>
    </row>
    <row r="38" spans="1:13">
      <c r="A38" s="80"/>
      <c r="B38" s="26" t="s">
        <v>242</v>
      </c>
      <c r="C38" s="26" t="s">
        <v>243</v>
      </c>
      <c r="D38" s="98">
        <v>18</v>
      </c>
      <c r="E38" s="99">
        <v>71</v>
      </c>
      <c r="F38" s="99">
        <v>2217</v>
      </c>
      <c r="G38" s="99"/>
      <c r="H38" s="98"/>
      <c r="I38" s="100"/>
      <c r="J38" s="99"/>
      <c r="K38" s="99">
        <v>4925</v>
      </c>
      <c r="L38" s="98">
        <v>2289</v>
      </c>
      <c r="M38" s="100">
        <v>763</v>
      </c>
    </row>
    <row r="39" spans="1:13">
      <c r="A39" s="80"/>
      <c r="B39" s="26" t="s">
        <v>244</v>
      </c>
      <c r="C39" s="26" t="s">
        <v>245</v>
      </c>
      <c r="D39" s="98">
        <v>-13213</v>
      </c>
      <c r="E39" s="99">
        <v>-219</v>
      </c>
      <c r="F39" s="99">
        <v>-1553</v>
      </c>
      <c r="G39" s="99">
        <v>-2765</v>
      </c>
      <c r="H39" s="98">
        <v>-220</v>
      </c>
      <c r="I39" s="100">
        <v>0</v>
      </c>
      <c r="J39" s="99">
        <v>-220</v>
      </c>
      <c r="K39" s="99">
        <v>-2220</v>
      </c>
      <c r="L39" s="98">
        <v>-1553</v>
      </c>
      <c r="M39" s="100">
        <v>-2765</v>
      </c>
    </row>
    <row r="40" spans="1:13">
      <c r="A40" s="3"/>
      <c r="B40" s="26" t="s">
        <v>246</v>
      </c>
      <c r="C40" s="26" t="s">
        <v>247</v>
      </c>
      <c r="D40" s="98">
        <v>-3823</v>
      </c>
      <c r="E40" s="99">
        <v>8603</v>
      </c>
      <c r="F40" s="99">
        <v>10853</v>
      </c>
      <c r="G40" s="99">
        <v>8424</v>
      </c>
      <c r="H40" s="98">
        <v>2142</v>
      </c>
      <c r="I40" s="100">
        <v>1917</v>
      </c>
      <c r="J40" s="99">
        <v>4269</v>
      </c>
      <c r="K40" s="99">
        <v>3854</v>
      </c>
      <c r="L40" s="98">
        <v>5584</v>
      </c>
      <c r="M40" s="100">
        <v>6369</v>
      </c>
    </row>
    <row r="41" spans="1:13">
      <c r="A41" s="3"/>
      <c r="B41" s="26" t="s">
        <v>248</v>
      </c>
      <c r="C41" s="26" t="s">
        <v>249</v>
      </c>
      <c r="D41" s="98">
        <v>-74507</v>
      </c>
      <c r="E41" s="99">
        <v>-84196</v>
      </c>
      <c r="F41" s="99">
        <v>-100494</v>
      </c>
      <c r="G41" s="99">
        <v>-116353</v>
      </c>
      <c r="H41" s="98">
        <v>-27903</v>
      </c>
      <c r="I41" s="100">
        <v>-30830</v>
      </c>
      <c r="J41" s="99">
        <v>-56323</v>
      </c>
      <c r="K41" s="99">
        <v>-64043</v>
      </c>
      <c r="L41" s="98">
        <v>-76553</v>
      </c>
      <c r="M41" s="100">
        <v>-86045</v>
      </c>
    </row>
    <row r="42" spans="1:13">
      <c r="A42" s="80"/>
      <c r="B42" s="26" t="s">
        <v>250</v>
      </c>
      <c r="C42" s="26" t="s">
        <v>251</v>
      </c>
      <c r="D42" s="98">
        <v>150</v>
      </c>
      <c r="E42" s="99">
        <v>480000</v>
      </c>
      <c r="F42" s="88">
        <v>110290</v>
      </c>
      <c r="G42" s="88">
        <v>251361</v>
      </c>
      <c r="H42" s="101">
        <v>0</v>
      </c>
      <c r="I42" s="89">
        <v>0</v>
      </c>
      <c r="J42" s="88"/>
      <c r="K42" s="88">
        <v>52100</v>
      </c>
      <c r="L42" s="98">
        <v>110344</v>
      </c>
      <c r="M42" s="100">
        <v>59113</v>
      </c>
    </row>
    <row r="43" spans="1:13">
      <c r="A43" s="80"/>
      <c r="B43" s="41" t="s">
        <v>252</v>
      </c>
      <c r="C43" s="41" t="s">
        <v>253</v>
      </c>
      <c r="D43" s="101">
        <v>-28453</v>
      </c>
      <c r="E43" s="88">
        <v>-322952</v>
      </c>
      <c r="F43" s="88">
        <v>-9288</v>
      </c>
      <c r="G43" s="88">
        <v>-210119</v>
      </c>
      <c r="H43" s="101">
        <v>0</v>
      </c>
      <c r="I43" s="89">
        <v>-54577</v>
      </c>
      <c r="J43" s="88"/>
      <c r="K43" s="88">
        <v>-24404</v>
      </c>
      <c r="L43" s="101">
        <v>-9431</v>
      </c>
      <c r="M43" s="89">
        <v>-65000</v>
      </c>
    </row>
    <row r="44" spans="1:13">
      <c r="A44" s="80"/>
      <c r="B44" s="41" t="s">
        <v>254</v>
      </c>
      <c r="C44" s="41" t="s">
        <v>255</v>
      </c>
      <c r="D44" s="101">
        <f>-8224-5567</f>
        <v>-13791</v>
      </c>
      <c r="E44" s="88">
        <f>-12463-26740</f>
        <v>-39203</v>
      </c>
      <c r="F44" s="88">
        <f>-15129-40572</f>
        <v>-55701</v>
      </c>
      <c r="G44" s="88">
        <v>-55841</v>
      </c>
      <c r="H44" s="101">
        <v>-13301</v>
      </c>
      <c r="I44" s="89">
        <v>-15335</v>
      </c>
      <c r="J44" s="88">
        <v>-26429</v>
      </c>
      <c r="K44" s="88">
        <v>-31251</v>
      </c>
      <c r="L44" s="101">
        <f>-11395-29340</f>
        <v>-40735</v>
      </c>
      <c r="M44" s="100">
        <f>-11559-30345</f>
        <v>-41904</v>
      </c>
    </row>
    <row r="45" spans="1:13">
      <c r="A45" s="45"/>
      <c r="B45" s="41" t="s">
        <v>256</v>
      </c>
      <c r="C45" s="41" t="s">
        <v>257</v>
      </c>
      <c r="D45" s="101">
        <v>-413367</v>
      </c>
      <c r="E45" s="88">
        <v>-294337</v>
      </c>
      <c r="F45" s="88">
        <v>-112072</v>
      </c>
      <c r="G45" s="88">
        <v>-105658</v>
      </c>
      <c r="H45" s="101">
        <v>0</v>
      </c>
      <c r="I45" s="89">
        <v>0</v>
      </c>
      <c r="J45" s="88"/>
      <c r="K45" s="88">
        <v>-111734</v>
      </c>
      <c r="L45" s="101">
        <v>-100257</v>
      </c>
      <c r="M45" s="100">
        <v>-105658</v>
      </c>
    </row>
    <row r="46" spans="1:13">
      <c r="A46" s="3"/>
      <c r="B46" s="26" t="s">
        <v>258</v>
      </c>
      <c r="C46" s="26" t="s">
        <v>259</v>
      </c>
      <c r="D46" s="98">
        <v>-3308</v>
      </c>
      <c r="E46" s="99">
        <v>-3979</v>
      </c>
      <c r="F46" s="99">
        <v>-2723</v>
      </c>
      <c r="G46" s="99">
        <v>-5518</v>
      </c>
      <c r="H46" s="101">
        <v>0</v>
      </c>
      <c r="I46" s="89">
        <v>-490</v>
      </c>
      <c r="J46" s="88">
        <v>-3534</v>
      </c>
      <c r="K46" s="88">
        <v>-5251</v>
      </c>
      <c r="L46" s="98">
        <v>-2683</v>
      </c>
      <c r="M46" s="100">
        <v>-4425</v>
      </c>
    </row>
    <row r="47" spans="1:13">
      <c r="A47" s="3"/>
      <c r="B47" s="26" t="s">
        <v>260</v>
      </c>
      <c r="C47" s="26" t="s">
        <v>261</v>
      </c>
      <c r="D47" s="98">
        <v>169</v>
      </c>
      <c r="E47" s="99">
        <v>104</v>
      </c>
      <c r="F47" s="99">
        <v>280</v>
      </c>
      <c r="G47" s="99">
        <v>0</v>
      </c>
      <c r="H47" s="98"/>
      <c r="I47" s="100"/>
      <c r="J47" s="99"/>
      <c r="K47" s="99"/>
      <c r="L47" s="98"/>
      <c r="M47" s="100"/>
    </row>
    <row r="48" spans="1:13">
      <c r="A48" s="3"/>
      <c r="B48" s="156" t="s">
        <v>262</v>
      </c>
      <c r="C48" s="156" t="s">
        <v>263</v>
      </c>
      <c r="D48" s="157">
        <f>SUM(D38:D47)</f>
        <v>-550125</v>
      </c>
      <c r="E48" s="158">
        <f t="shared" ref="E48:G48" si="4">SUM(E38:E47)</f>
        <v>-256108</v>
      </c>
      <c r="F48" s="158">
        <f t="shared" si="4"/>
        <v>-158191</v>
      </c>
      <c r="G48" s="158">
        <f t="shared" si="4"/>
        <v>-236469</v>
      </c>
      <c r="H48" s="157">
        <v>-39282</v>
      </c>
      <c r="I48" s="159">
        <v>-99315</v>
      </c>
      <c r="J48" s="158">
        <v>-82237</v>
      </c>
      <c r="K48" s="158">
        <v>-178024</v>
      </c>
      <c r="L48" s="157">
        <f>SUM(L38:L47)</f>
        <v>-112995</v>
      </c>
      <c r="M48" s="159">
        <f>SUM(M38:M47)</f>
        <v>-239552</v>
      </c>
    </row>
    <row r="49" spans="1:13" ht="15.75" customHeight="1">
      <c r="A49" s="80"/>
      <c r="B49" s="156" t="s">
        <v>264</v>
      </c>
      <c r="C49" s="156" t="s">
        <v>265</v>
      </c>
      <c r="D49" s="157">
        <v>9360</v>
      </c>
      <c r="E49" s="158">
        <v>-73593</v>
      </c>
      <c r="F49" s="158">
        <v>6286</v>
      </c>
      <c r="G49" s="158">
        <v>-56775</v>
      </c>
      <c r="H49" s="157">
        <v>20782</v>
      </c>
      <c r="I49" s="159">
        <v>-7047</v>
      </c>
      <c r="J49" s="158">
        <v>31929</v>
      </c>
      <c r="K49" s="158">
        <v>672</v>
      </c>
      <c r="L49" s="157">
        <v>-25468</v>
      </c>
      <c r="M49" s="159">
        <v>-61911</v>
      </c>
    </row>
    <row r="50" spans="1:13">
      <c r="A50" s="80"/>
      <c r="B50" s="27" t="s">
        <v>266</v>
      </c>
      <c r="C50" s="27" t="s">
        <v>267</v>
      </c>
      <c r="D50" s="98">
        <v>155240</v>
      </c>
      <c r="E50" s="99">
        <v>164600</v>
      </c>
      <c r="F50" s="99">
        <v>91007</v>
      </c>
      <c r="G50" s="99">
        <v>97293</v>
      </c>
      <c r="H50" s="98">
        <v>97293</v>
      </c>
      <c r="I50" s="100">
        <v>40518</v>
      </c>
      <c r="J50" s="99">
        <v>97293</v>
      </c>
      <c r="K50" s="99">
        <v>40518</v>
      </c>
      <c r="L50" s="98">
        <v>91007</v>
      </c>
      <c r="M50" s="100">
        <v>97293</v>
      </c>
    </row>
    <row r="51" spans="1:13">
      <c r="A51" s="80"/>
      <c r="B51" s="46" t="s">
        <v>268</v>
      </c>
      <c r="C51" s="46" t="s">
        <v>269</v>
      </c>
      <c r="D51" s="102">
        <v>164600</v>
      </c>
      <c r="E51" s="103">
        <v>91007</v>
      </c>
      <c r="F51" s="103">
        <v>97293</v>
      </c>
      <c r="G51" s="103">
        <v>40518</v>
      </c>
      <c r="H51" s="102">
        <v>118075</v>
      </c>
      <c r="I51" s="104">
        <v>33471</v>
      </c>
      <c r="J51" s="103">
        <v>129222</v>
      </c>
      <c r="K51" s="103">
        <v>41190</v>
      </c>
      <c r="L51" s="102">
        <v>65539</v>
      </c>
      <c r="M51" s="104">
        <v>35382</v>
      </c>
    </row>
    <row r="52" spans="1:13" ht="8.25" customHeight="1">
      <c r="A52" s="28"/>
      <c r="B52" s="28"/>
      <c r="C52" s="16"/>
      <c r="D52" s="48"/>
      <c r="E52" s="48"/>
      <c r="F52" s="48"/>
      <c r="G52" s="48"/>
      <c r="H52" s="48"/>
      <c r="I52" s="48"/>
      <c r="J52" s="48"/>
      <c r="K52" s="48"/>
      <c r="L52" s="47"/>
      <c r="M52" s="47"/>
    </row>
    <row r="53" spans="1:13" ht="14.25" customHeight="1">
      <c r="A53" s="28"/>
      <c r="B53" s="28"/>
      <c r="C53" s="175" t="s">
        <v>90</v>
      </c>
      <c r="D53" s="175"/>
      <c r="E53" s="175"/>
      <c r="F53" s="175"/>
      <c r="G53" s="175"/>
      <c r="H53" s="175"/>
      <c r="I53" s="175"/>
      <c r="J53" s="175"/>
      <c r="K53" s="175"/>
      <c r="L53" s="175"/>
      <c r="M53" s="175"/>
    </row>
    <row r="54" spans="1:13" s="51" customFormat="1" ht="12">
      <c r="A54" s="50"/>
      <c r="B54" s="50"/>
      <c r="C54" s="23"/>
      <c r="D54" s="52"/>
      <c r="E54" s="52"/>
      <c r="F54" s="52"/>
      <c r="G54" s="52"/>
      <c r="H54" s="52"/>
      <c r="I54" s="52"/>
      <c r="J54" s="52"/>
      <c r="K54" s="52"/>
      <c r="L54" s="49"/>
      <c r="M54" s="49"/>
    </row>
    <row r="55" spans="1:13" s="51" customFormat="1" ht="12">
      <c r="A55" s="50"/>
      <c r="B55" s="50"/>
      <c r="C55" s="23"/>
      <c r="D55" s="52"/>
      <c r="E55" s="52"/>
      <c r="F55" s="52"/>
      <c r="G55" s="52"/>
      <c r="H55" s="52"/>
      <c r="I55" s="52"/>
      <c r="J55" s="52"/>
      <c r="K55" s="52"/>
      <c r="L55" s="49"/>
      <c r="M55" s="49"/>
    </row>
    <row r="57" spans="1:13"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</row>
    <row r="59" spans="1:13">
      <c r="D59" s="58"/>
      <c r="E59" s="58"/>
      <c r="F59" s="58"/>
      <c r="G59" s="58"/>
      <c r="H59" s="58"/>
      <c r="I59" s="58"/>
      <c r="J59" s="58"/>
      <c r="K59" s="58"/>
    </row>
  </sheetData>
  <mergeCells count="8">
    <mergeCell ref="B3:B4"/>
    <mergeCell ref="C57:M57"/>
    <mergeCell ref="C53:M53"/>
    <mergeCell ref="C3:C4"/>
    <mergeCell ref="L3:M3"/>
    <mergeCell ref="D3:G3"/>
    <mergeCell ref="H3:I3"/>
    <mergeCell ref="J3:K3"/>
  </mergeCells>
  <dataValidations count="1">
    <dataValidation type="decimal" allowBlank="1" showErrorMessage="1" errorTitle="Nieprawidłowa wartość" error="Dozwolone są wyłącznie wartości liczbowe" sqref="E42" xr:uid="{6238760D-5FBC-4FCB-8891-964501F4C6AF}">
      <formula1>-1000000000000</formula1>
      <formula2>1000000000000</formula2>
    </dataValidation>
  </dataValidations>
  <pageMargins left="0.31" right="0.33" top="0.74803149606299213" bottom="0.74803149606299213" header="0.32" footer="0.31496062992125984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263484a-4811-448b-b935-4ccfcdbbdeea" origin="userSelected">
  <element uid="697367d0-0d11-4d4e-80a2-256155fcabe6" value=""/>
  <element uid="d9569de3-fae5-4e2d-a5c1-e0a5a3c84173" value=""/>
</sisl>
</file>

<file path=customXml/itemProps1.xml><?xml version="1.0" encoding="utf-8"?>
<ds:datastoreItem xmlns:ds="http://schemas.openxmlformats.org/officeDocument/2006/customXml" ds:itemID="{825E8989-2F49-4BFE-9291-1449578AEE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Tytułowa</vt:lpstr>
      <vt:lpstr>Bilans</vt:lpstr>
      <vt:lpstr>Rachunek wyników</vt:lpstr>
      <vt:lpstr>Przepływy pieniężne</vt:lpstr>
      <vt:lpstr>Bilans!Obszar_wydruku</vt:lpstr>
      <vt:lpstr>'Przepływy pieniężne'!Obszar_wydruku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Szczygielski Paweł</dc:creator>
  <cp:keywords>#Kategoria: [Wewnętrzne/Nie zawiera danych osobowych]# </cp:keywords>
  <dc:description/>
  <cp:lastModifiedBy>Michał Błasiński</cp:lastModifiedBy>
  <cp:revision/>
  <dcterms:created xsi:type="dcterms:W3CDTF">2015-10-29T11:12:22Z</dcterms:created>
  <dcterms:modified xsi:type="dcterms:W3CDTF">2025-09-03T14:13:47Z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3802c91c-622f-481d-aa61-0fd618be8b54</vt:lpwstr>
  </property>
  <property fmtid="{D5CDD505-2E9C-101B-9397-08002B2CF9AE}" pid="3" name="bjSaver">
    <vt:lpwstr>HqXTldJvstg8HRqnOwmj7o/8afA0MUuz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policy="9263484a-4811-448b-b935-4ccfcdbbdeea" origin="userSelected" xmlns="http://www.boldonj</vt:lpwstr>
  </property>
  <property fmtid="{D5CDD505-2E9C-101B-9397-08002B2CF9AE}" pid="5" name="bjDocumentLabelXML-0">
    <vt:lpwstr>ames.com/2008/01/sie/internal/label"&gt;&lt;element uid="697367d0-0d11-4d4e-80a2-256155fcabe6" value="" /&gt;&lt;element uid="d9569de3-fae5-4e2d-a5c1-e0a5a3c84173" value="" /&gt;&lt;/sisl&gt;</vt:lpwstr>
  </property>
  <property fmtid="{D5CDD505-2E9C-101B-9397-08002B2CF9AE}" pid="6" name="bjDocumentSecurityLabel">
    <vt:lpwstr>Kategoria: Wewnętrzne/Nie zawiera danych osobowych</vt:lpwstr>
  </property>
</Properties>
</file>