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lasins\Desktop\Michał Nowak_dane na strone www\"/>
    </mc:Choice>
  </mc:AlternateContent>
  <xr:revisionPtr revIDLastSave="0" documentId="13_ncr:1_{4B7B7B6C-9D0B-48A8-A595-3C1F14C38DE8}" xr6:coauthVersionLast="47" xr6:coauthVersionMax="47" xr10:uidLastSave="{00000000-0000-0000-0000-000000000000}"/>
  <bookViews>
    <workbookView xWindow="25080" yWindow="-525" windowWidth="29040" windowHeight="15840" xr2:uid="{590922D6-7758-499C-A8E5-76A6AC690B78}"/>
  </bookViews>
  <sheets>
    <sheet name="Tytułowa_Cover" sheetId="1" r:id="rId1"/>
    <sheet name="Bilans_Balance Sheet" sheetId="11" r:id="rId2"/>
    <sheet name="Rachunek wyników_P&amp;L" sheetId="15" r:id="rId3"/>
    <sheet name="Przepływy pieniężne_Cash Flows" sheetId="4" r:id="rId4"/>
    <sheet name="Koszty świadczeń pracowniczych" sheetId="5" state="hidden" r:id="rId5"/>
    <sheet name="Usługi obce" sheetId="6" state="hidden" r:id="rId6"/>
  </sheets>
  <externalReferences>
    <externalReference r:id="rId7"/>
    <externalReference r:id="rId8"/>
  </externalReferences>
  <definedNames>
    <definedName name="dane">#REF!</definedName>
    <definedName name="DANE1">'[1]Faktury w Grupie'!$A$48:$K$908</definedName>
    <definedName name="dane2017">'[1]Faktury w Grupie'!$A$48:$L$2075</definedName>
    <definedName name="DANE3Q">'[1]Faktury w Grupie'!$A$48:$L$1413</definedName>
    <definedName name="ID">OFFSET('[2](5) INT=&gt;'!$T$1,0,0,COUNTA('[2](5) INT=&gt;'!$T$1:$T$65536),1)</definedName>
    <definedName name="ll">#REF!</definedName>
    <definedName name="_xlnm.Print_Area" localSheetId="1">'Bilans_Balance Sheet'!$D$1:$G$53</definedName>
    <definedName name="_xlnm.Print_Area" localSheetId="3">'Przepływy pieniężne_Cash Flows'!$C$1:$H$59</definedName>
    <definedName name="Ryz_propozycja">#REF!</definedName>
    <definedName name="SPOLKA">OFFSET('[2](5) INT=&gt;'!$S$1,0,0,COUNTA('[2](5) INT=&gt;'!$S$1:$S$65536),1)</definedName>
    <definedName name="xxxxx">OFFSET('[2](5) INT=&gt;'!$T$1,0,0,COUNTA('[2](5) INT=&gt;'!$T$1:$T$65536),1)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G49" i="4"/>
  <c r="H6" i="4" l="1"/>
  <c r="E49" i="4"/>
  <c r="F49" i="4"/>
  <c r="D49" i="4"/>
  <c r="H36" i="4" l="1"/>
  <c r="G36" i="4"/>
  <c r="E36" i="4"/>
  <c r="F36" i="4"/>
  <c r="D36" i="4"/>
  <c r="H15" i="4"/>
  <c r="G15" i="4"/>
  <c r="E15" i="4"/>
  <c r="F15" i="4"/>
  <c r="D15" i="4"/>
  <c r="G6" i="4"/>
  <c r="E6" i="4"/>
  <c r="E21" i="4" s="1"/>
  <c r="F6" i="4"/>
  <c r="D6" i="4"/>
  <c r="D36" i="15"/>
  <c r="D35" i="15"/>
  <c r="D34" i="15" s="1"/>
  <c r="E36" i="15"/>
  <c r="E35" i="15"/>
  <c r="E34" i="15" s="1"/>
  <c r="F36" i="15"/>
  <c r="F35" i="15"/>
  <c r="F34" i="15" s="1"/>
  <c r="G34" i="15"/>
  <c r="J18" i="15"/>
  <c r="J23" i="15" s="1"/>
  <c r="D26" i="15"/>
  <c r="D24" i="15"/>
  <c r="D22" i="15"/>
  <c r="D21" i="15"/>
  <c r="D20" i="15"/>
  <c r="D19" i="15"/>
  <c r="D10" i="15"/>
  <c r="D11" i="15"/>
  <c r="D12" i="15"/>
  <c r="D13" i="15"/>
  <c r="D14" i="15"/>
  <c r="D15" i="15"/>
  <c r="D16" i="15"/>
  <c r="D17" i="15"/>
  <c r="D9" i="15"/>
  <c r="D7" i="15"/>
  <c r="D6" i="15"/>
  <c r="D5" i="15"/>
  <c r="E26" i="15"/>
  <c r="E24" i="15"/>
  <c r="E20" i="15"/>
  <c r="E21" i="15"/>
  <c r="E22" i="15"/>
  <c r="E19" i="15"/>
  <c r="E11" i="15"/>
  <c r="E12" i="15"/>
  <c r="E13" i="15"/>
  <c r="E14" i="15"/>
  <c r="E15" i="15"/>
  <c r="E16" i="15"/>
  <c r="E17" i="15"/>
  <c r="E10" i="15"/>
  <c r="E9" i="15"/>
  <c r="E5" i="15"/>
  <c r="E7" i="15"/>
  <c r="E6" i="15"/>
  <c r="G8" i="15"/>
  <c r="D8" i="15" s="1"/>
  <c r="H8" i="15"/>
  <c r="E8" i="15" s="1"/>
  <c r="I8" i="15"/>
  <c r="K8" i="15"/>
  <c r="J8" i="15"/>
  <c r="F8" i="15" s="1"/>
  <c r="G5" i="15"/>
  <c r="H34" i="15"/>
  <c r="I34" i="15"/>
  <c r="J34" i="15"/>
  <c r="K34" i="15"/>
  <c r="H33" i="15"/>
  <c r="I33" i="15"/>
  <c r="K33" i="15"/>
  <c r="G32" i="15"/>
  <c r="G33" i="15" s="1"/>
  <c r="H32" i="15"/>
  <c r="I32" i="15"/>
  <c r="J32" i="15"/>
  <c r="J33" i="15" s="1"/>
  <c r="K32" i="15"/>
  <c r="D32" i="15"/>
  <c r="D33" i="15" s="1"/>
  <c r="E32" i="15"/>
  <c r="E33" i="15" s="1"/>
  <c r="F31" i="15"/>
  <c r="F30" i="15"/>
  <c r="F29" i="15"/>
  <c r="F28" i="15"/>
  <c r="F26" i="15"/>
  <c r="F24" i="15"/>
  <c r="F22" i="15"/>
  <c r="F21" i="15"/>
  <c r="F20" i="15"/>
  <c r="F19" i="15"/>
  <c r="F10" i="15"/>
  <c r="F11" i="15"/>
  <c r="F12" i="15"/>
  <c r="F13" i="15"/>
  <c r="F14" i="15"/>
  <c r="F15" i="15"/>
  <c r="F16" i="15"/>
  <c r="F17" i="15"/>
  <c r="F9" i="15"/>
  <c r="F7" i="15"/>
  <c r="F6" i="15"/>
  <c r="H5" i="15"/>
  <c r="I5" i="15"/>
  <c r="J5" i="15"/>
  <c r="F5" i="15" s="1"/>
  <c r="K5" i="15"/>
  <c r="K28" i="11"/>
  <c r="G21" i="11"/>
  <c r="F21" i="11"/>
  <c r="E21" i="11"/>
  <c r="K17" i="11"/>
  <c r="K5" i="11"/>
  <c r="G10" i="11"/>
  <c r="F10" i="11"/>
  <c r="E10" i="11"/>
  <c r="F21" i="4" l="1"/>
  <c r="D21" i="4"/>
  <c r="H21" i="4"/>
  <c r="G21" i="4"/>
  <c r="I18" i="15"/>
  <c r="I23" i="15" s="1"/>
  <c r="I25" i="15" s="1"/>
  <c r="K18" i="15"/>
  <c r="K23" i="15" s="1"/>
  <c r="K25" i="15" s="1"/>
  <c r="J25" i="15"/>
  <c r="F25" i="15" s="1"/>
  <c r="F23" i="15"/>
  <c r="G18" i="15"/>
  <c r="H18" i="15"/>
  <c r="F18" i="15"/>
  <c r="F32" i="15"/>
  <c r="F33" i="15" s="1"/>
  <c r="E18" i="15" l="1"/>
  <c r="H23" i="15"/>
  <c r="D18" i="15"/>
  <c r="G23" i="15"/>
  <c r="D23" i="15" l="1"/>
  <c r="G25" i="15"/>
  <c r="D25" i="15" s="1"/>
  <c r="E23" i="15"/>
  <c r="H25" i="15"/>
  <c r="E25" i="15" s="1"/>
  <c r="E45" i="11" l="1"/>
  <c r="E46" i="11"/>
  <c r="E47" i="11"/>
  <c r="E48" i="11"/>
  <c r="E49" i="11"/>
  <c r="E50" i="11"/>
  <c r="E51" i="11"/>
  <c r="E52" i="11"/>
  <c r="E44" i="11"/>
  <c r="E39" i="11"/>
  <c r="E40" i="11"/>
  <c r="E41" i="11"/>
  <c r="E42" i="11"/>
  <c r="E38" i="11"/>
  <c r="E31" i="11"/>
  <c r="E32" i="11"/>
  <c r="E33" i="11"/>
  <c r="E34" i="11"/>
  <c r="E36" i="11"/>
  <c r="E30" i="11"/>
  <c r="F45" i="11"/>
  <c r="F46" i="11"/>
  <c r="F47" i="11"/>
  <c r="F48" i="11"/>
  <c r="F49" i="11"/>
  <c r="F50" i="11"/>
  <c r="F51" i="11"/>
  <c r="F52" i="11"/>
  <c r="F44" i="11"/>
  <c r="F42" i="11"/>
  <c r="F41" i="11"/>
  <c r="F40" i="11"/>
  <c r="F39" i="11"/>
  <c r="F38" i="11"/>
  <c r="F36" i="11"/>
  <c r="F31" i="11"/>
  <c r="F32" i="11"/>
  <c r="F33" i="11"/>
  <c r="F34" i="11"/>
  <c r="F30" i="11"/>
  <c r="K35" i="11"/>
  <c r="K29" i="11" s="1"/>
  <c r="H35" i="11"/>
  <c r="E35" i="11" s="1"/>
  <c r="I35" i="11"/>
  <c r="I29" i="11" s="1"/>
  <c r="F29" i="11" s="1"/>
  <c r="J35" i="11"/>
  <c r="J29" i="11" s="1"/>
  <c r="G29" i="11" s="1"/>
  <c r="G45" i="11"/>
  <c r="G46" i="11"/>
  <c r="G47" i="11"/>
  <c r="G48" i="11"/>
  <c r="G49" i="11"/>
  <c r="G50" i="11"/>
  <c r="G51" i="11"/>
  <c r="G52" i="11"/>
  <c r="G44" i="11"/>
  <c r="G39" i="11"/>
  <c r="G40" i="11"/>
  <c r="G41" i="11"/>
  <c r="G42" i="11"/>
  <c r="G38" i="11"/>
  <c r="G36" i="11"/>
  <c r="G31" i="11"/>
  <c r="G32" i="11"/>
  <c r="G33" i="11"/>
  <c r="G34" i="11"/>
  <c r="G30" i="11"/>
  <c r="I43" i="11"/>
  <c r="J43" i="11"/>
  <c r="K43" i="11"/>
  <c r="H43" i="11"/>
  <c r="I37" i="11"/>
  <c r="J37" i="11"/>
  <c r="K37" i="11"/>
  <c r="H37" i="11"/>
  <c r="E7" i="11"/>
  <c r="E19" i="11"/>
  <c r="E20" i="11"/>
  <c r="E22" i="11"/>
  <c r="E23" i="11"/>
  <c r="E24" i="11"/>
  <c r="E25" i="11"/>
  <c r="E26" i="11"/>
  <c r="E27" i="11"/>
  <c r="E18" i="11"/>
  <c r="E8" i="11"/>
  <c r="E9" i="11"/>
  <c r="E11" i="11"/>
  <c r="E12" i="11"/>
  <c r="E13" i="11"/>
  <c r="E14" i="11"/>
  <c r="E15" i="11"/>
  <c r="E16" i="11"/>
  <c r="E6" i="11"/>
  <c r="F19" i="11"/>
  <c r="F20" i="11"/>
  <c r="F22" i="11"/>
  <c r="F23" i="11"/>
  <c r="F24" i="11"/>
  <c r="F25" i="11"/>
  <c r="F26" i="11"/>
  <c r="F27" i="11"/>
  <c r="F18" i="11"/>
  <c r="F7" i="11"/>
  <c r="F8" i="11"/>
  <c r="F9" i="11"/>
  <c r="F11" i="11"/>
  <c r="F12" i="11"/>
  <c r="F13" i="11"/>
  <c r="F14" i="11"/>
  <c r="F15" i="11"/>
  <c r="F16" i="11"/>
  <c r="F6" i="11"/>
  <c r="G19" i="11"/>
  <c r="G20" i="11"/>
  <c r="G22" i="11"/>
  <c r="G23" i="11"/>
  <c r="G24" i="11"/>
  <c r="G25" i="11"/>
  <c r="G26" i="11"/>
  <c r="G27" i="11"/>
  <c r="G18" i="11"/>
  <c r="G7" i="11"/>
  <c r="G8" i="11"/>
  <c r="G9" i="11"/>
  <c r="G11" i="11"/>
  <c r="G12" i="11"/>
  <c r="G13" i="11"/>
  <c r="G14" i="11"/>
  <c r="G15" i="11"/>
  <c r="G16" i="11"/>
  <c r="G6" i="11"/>
  <c r="J17" i="11"/>
  <c r="J5" i="11"/>
  <c r="G5" i="11" s="1"/>
  <c r="J53" i="11" l="1"/>
  <c r="K53" i="11"/>
  <c r="H29" i="11"/>
  <c r="E29" i="11" s="1"/>
  <c r="F35" i="11"/>
  <c r="G35" i="11"/>
  <c r="J28" i="11"/>
  <c r="G17" i="11"/>
  <c r="G28" i="11" s="1"/>
  <c r="F43" i="11" l="1"/>
  <c r="F37" i="11"/>
  <c r="G43" i="11"/>
  <c r="E37" i="11"/>
  <c r="E43" i="11"/>
  <c r="G37" i="11"/>
  <c r="I5" i="11"/>
  <c r="F5" i="11" s="1"/>
  <c r="I17" i="11"/>
  <c r="F17" i="11" s="1"/>
  <c r="H17" i="11"/>
  <c r="E17" i="11" s="1"/>
  <c r="H5" i="11"/>
  <c r="E5" i="11" s="1"/>
  <c r="G53" i="11" l="1"/>
  <c r="F53" i="11"/>
  <c r="I53" i="11"/>
  <c r="H28" i="11"/>
  <c r="H53" i="11"/>
  <c r="E28" i="11"/>
  <c r="I28" i="11"/>
  <c r="F28" i="11" s="1"/>
  <c r="E53" i="11"/>
</calcChain>
</file>

<file path=xl/sharedStrings.xml><?xml version="1.0" encoding="utf-8"?>
<sst xmlns="http://schemas.openxmlformats.org/spreadsheetml/2006/main" count="367" uniqueCount="329">
  <si>
    <r>
      <t xml:space="preserve">Grupa Kapitałowa
Diagnostyka S.A.
</t>
    </r>
    <r>
      <rPr>
        <b/>
        <sz val="11"/>
        <rFont val="Verdana"/>
        <family val="2"/>
        <charset val="238"/>
      </rPr>
      <t xml:space="preserve">
Podstawowe dane finansowe za okres od 2021 r. do 30 września 2024 r.
</t>
    </r>
  </si>
  <si>
    <t>Kraków, 7 lutego 2025 roku</t>
  </si>
  <si>
    <t>CONSOLIDATED STATEMENT OF FINANCIAL POSITION
in PLN thousand, in compliance with IFRS</t>
  </si>
  <si>
    <t>SKONSOLIDOWANE SPRAWOZDANIE Z SYTUACJI FINANSOWEJ
dane w tys. zł, zgodne z MSSF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</si>
  <si>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</si>
  <si>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</si>
  <si>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</si>
  <si>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</si>
  <si>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</si>
  <si>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</si>
  <si>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</si>
  <si>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</si>
  <si>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Other intangible assets</t>
  </si>
  <si>
    <t>Pozostałe aktywa niematerialne</t>
  </si>
  <si>
    <t>Loans granted</t>
  </si>
  <si>
    <t>Udzielone pożyczki</t>
  </si>
  <si>
    <t>Other financial assets</t>
  </si>
  <si>
    <t>Pozostałe aktywa finansowe</t>
  </si>
  <si>
    <t>Investment in associates and jointly controlled entities</t>
  </si>
  <si>
    <t>Inwestycje w jednostkach stowarzyszonych i współkontrolowanych</t>
  </si>
  <si>
    <t>Deferred tax assets</t>
  </si>
  <si>
    <t>Aktywa z tytułu podatku odroczonego</t>
  </si>
  <si>
    <t>Long-term receivables</t>
  </si>
  <si>
    <t>Należności długoterminowe</t>
  </si>
  <si>
    <t>Derivative instruments</t>
  </si>
  <si>
    <t>Instrumenty pochodne</t>
  </si>
  <si>
    <t>Long-term prepayments and accrued income</t>
  </si>
  <si>
    <t>Długoterminowe rozliczenia międzyokresowe</t>
  </si>
  <si>
    <t>Current assets</t>
  </si>
  <si>
    <t>Aktywa obrotowe</t>
  </si>
  <si>
    <t>Inventories</t>
  </si>
  <si>
    <t>Zapasy</t>
  </si>
  <si>
    <t>Trade receivables</t>
  </si>
  <si>
    <t>Należności z tytułu dostaw i usług</t>
  </si>
  <si>
    <t>Current tax assets</t>
  </si>
  <si>
    <t>Należności z tytułu podatku dochodowego</t>
  </si>
  <si>
    <t>Public charges receivable</t>
  </si>
  <si>
    <t>Należności publicznoprawne</t>
  </si>
  <si>
    <t>Other short-term receivables</t>
  </si>
  <si>
    <t>Pozostałe należności krótkoterminowe</t>
  </si>
  <si>
    <t>Short-term prepayments and accrued income and other assets</t>
  </si>
  <si>
    <t>Krótkoterminowe rozliczenia międzyokresowe i pozostałe aktywa</t>
  </si>
  <si>
    <t>Cash and cash equivalents</t>
  </si>
  <si>
    <t>Środki pieniężne i ich ekwiwalenty</t>
  </si>
  <si>
    <t>Non-current assets held for sale</t>
  </si>
  <si>
    <t>Aktywa trwałe przeznaczone do zbycia</t>
  </si>
  <si>
    <t>Total assets</t>
  </si>
  <si>
    <t>Aktywa razem</t>
  </si>
  <si>
    <t>Equity</t>
  </si>
  <si>
    <t xml:space="preserve">Kapitał własny </t>
  </si>
  <si>
    <t>Share capital</t>
  </si>
  <si>
    <t>Kapitał podstawowy</t>
  </si>
  <si>
    <t>Share premium</t>
  </si>
  <si>
    <t>Nadwyżka ceny emisyjnej powyżej wartości nominalnej akcji</t>
  </si>
  <si>
    <t>Reserve capital</t>
  </si>
  <si>
    <t>Kapitał rezerwowy</t>
  </si>
  <si>
    <t>Retained earnings</t>
  </si>
  <si>
    <t xml:space="preserve">Zyski zatrzymane </t>
  </si>
  <si>
    <t>Other components of equity</t>
  </si>
  <si>
    <t>Pozostałe kapitały</t>
  </si>
  <si>
    <t>Equity attributable to owners of the Company</t>
  </si>
  <si>
    <t>Kapitały przypadające akcjonariuszom Spółki Dominującej</t>
  </si>
  <si>
    <t>Equity attributable to non-controlling interests</t>
  </si>
  <si>
    <t>Kapitały przypadające udziałom niekontrolującym</t>
  </si>
  <si>
    <t>Non-current liabilities</t>
  </si>
  <si>
    <t xml:space="preserve">Zobowiązania długoterminowe </t>
  </si>
  <si>
    <t>Borrowings</t>
  </si>
  <si>
    <t>Pożyczki i kredyty bankowe</t>
  </si>
  <si>
    <t>Lease liabilities</t>
  </si>
  <si>
    <t>Zobowiązania z tytułu leasingu</t>
  </si>
  <si>
    <t>Employee benefits</t>
  </si>
  <si>
    <t>Świadczenia pracownicze</t>
  </si>
  <si>
    <t>Deferred tax liabiliites</t>
  </si>
  <si>
    <t>Rezerwa na podatek odroczony</t>
  </si>
  <si>
    <t>Other liabilities and grants</t>
  </si>
  <si>
    <t>Pozostałe zobowiązania i otrzymane dotacje</t>
  </si>
  <si>
    <t>Current liabilities</t>
  </si>
  <si>
    <t>Zobowiązania krótkoterminowe</t>
  </si>
  <si>
    <t>Trade payables</t>
  </si>
  <si>
    <t>Zobowiązania z tytułu dostaw i usług</t>
  </si>
  <si>
    <t xml:space="preserve">Pożyczki i kredyty bankowe </t>
  </si>
  <si>
    <t>Other financial liabilities</t>
  </si>
  <si>
    <t>Pozostałe zobowiązania finansowe</t>
  </si>
  <si>
    <t>Income tax payable</t>
  </si>
  <si>
    <t>Zobowiązania z tytułu podatku dochodowego</t>
  </si>
  <si>
    <t>Public charges payable</t>
  </si>
  <si>
    <t>Zobowiązania publicznoprawne</t>
  </si>
  <si>
    <t>Other liabiliites and grants</t>
  </si>
  <si>
    <t>Liabilities directly related to non-current assets classified as held for sale</t>
  </si>
  <si>
    <t>Zobowiązania związane bezpośrednio z aktywami trwałymi klasyfikowanymi jako przeznaczone do zbycia</t>
  </si>
  <si>
    <t>Kapitał własny i zobowiązania razem</t>
  </si>
  <si>
    <t>Dane przygotowane na podstawie Skonsolidowanych Sprawozdań Finansowych Grupy Kapitałowej Diagnostyka S.A. zawartych w Prospekcie Emisyjnym. Jedynie dane za pełne lata obrotowe są audytowane.</t>
  </si>
  <si>
    <t>CONSOLIDATED STATEMENT OF COMPREHENSIVE INCOME
in PLN thousand, in compliance with IFRS</t>
  </si>
  <si>
    <t>SKONSOLIDOWANE SPRAWOZDANIE Z CAŁKOWITYCH DOCHODÓW
dane w tys. zł, zgodne z MSSF</t>
  </si>
  <si>
    <t>A</t>
  </si>
  <si>
    <t>Revenue</t>
  </si>
  <si>
    <t>Przychody z działalności operacyjnej</t>
  </si>
  <si>
    <t>A1</t>
  </si>
  <si>
    <t>Revenue from contracts with customers</t>
  </si>
  <si>
    <t>Przychody z tytułu umów z klientami</t>
  </si>
  <si>
    <t>A33</t>
  </si>
  <si>
    <t>Other operating income</t>
  </si>
  <si>
    <t>Pozostałe przychody operacyjne</t>
  </si>
  <si>
    <t>B18</t>
  </si>
  <si>
    <t>Operating expenses</t>
  </si>
  <si>
    <t>Koszty działalności operacyjnej</t>
  </si>
  <si>
    <t>B1</t>
  </si>
  <si>
    <t>Depreciation and amortisation</t>
  </si>
  <si>
    <t>Amortyzacja</t>
  </si>
  <si>
    <t>B11</t>
  </si>
  <si>
    <t>Raw materials and consumables used</t>
  </si>
  <si>
    <t>Zużycie materiałów i energii</t>
  </si>
  <si>
    <t>B12</t>
  </si>
  <si>
    <t>Services</t>
  </si>
  <si>
    <t>Usługi obce</t>
  </si>
  <si>
    <t>B13</t>
  </si>
  <si>
    <t>Employee benefits expense</t>
  </si>
  <si>
    <t>Koszty świadczeń pracowniczych</t>
  </si>
  <si>
    <t>B14</t>
  </si>
  <si>
    <t>Taxes and charges</t>
  </si>
  <si>
    <t>Podatki i opłaty</t>
  </si>
  <si>
    <t>B16</t>
  </si>
  <si>
    <t>Other costs by nature of expense</t>
  </si>
  <si>
    <t>Pozostałe koszty rodzajowe</t>
  </si>
  <si>
    <t>Cost of goods and materials sold</t>
  </si>
  <si>
    <t>Wartość sprzedanych towarów i materiałów</t>
  </si>
  <si>
    <t>Impairment losses on trade receivables and other financial assets</t>
  </si>
  <si>
    <t>Straty z tytułu utraty wartości należności handlowych i innych aktywów finansowych</t>
  </si>
  <si>
    <t>B17</t>
  </si>
  <si>
    <t>Other expenses</t>
  </si>
  <si>
    <t>Pozostałe koszty operacyjne</t>
  </si>
  <si>
    <t>Zop</t>
  </si>
  <si>
    <t>Operating profit (loss)</t>
  </si>
  <si>
    <t>Zysk (strata) na działalności operacyjnej</t>
  </si>
  <si>
    <t>F</t>
  </si>
  <si>
    <t>Finance income</t>
  </si>
  <si>
    <t>Przychody finansowe</t>
  </si>
  <si>
    <t>G</t>
  </si>
  <si>
    <t>Finance costs</t>
  </si>
  <si>
    <t>Koszty finansowe</t>
  </si>
  <si>
    <t>II</t>
  </si>
  <si>
    <t>Impairment losses on investments in associates or jointly controlled entities</t>
  </si>
  <si>
    <t>Odpis z tytułu utraty wartości - inwestycje w jednostki stowarzyszone lub współkontrolowane</t>
  </si>
  <si>
    <t>H</t>
  </si>
  <si>
    <t>Share of profit or loss of associates or jointly controlled entities</t>
  </si>
  <si>
    <t>Udział w wyniku jednostek stowarzyszonych lub współkontrolowanych</t>
  </si>
  <si>
    <t>Zbt</t>
  </si>
  <si>
    <t>Profit (loss) before tax</t>
  </si>
  <si>
    <t>Zysk przed opodatkowaniem</t>
  </si>
  <si>
    <t>I</t>
  </si>
  <si>
    <t>Income tax</t>
  </si>
  <si>
    <t>Podatek dochodowy</t>
  </si>
  <si>
    <t>Zn</t>
  </si>
  <si>
    <t>NET PROFIT (LOSS)</t>
  </si>
  <si>
    <t>ZYSK (STRATA) NETTO</t>
  </si>
  <si>
    <t>Net profit attributable to owners of the Company</t>
  </si>
  <si>
    <t>Zysk netto okresu przypadający akcjonariuszom jednostki dominującej</t>
  </si>
  <si>
    <t>Other comprehensive income</t>
  </si>
  <si>
    <t>Inne całkowite dochody</t>
  </si>
  <si>
    <t>Change in actuarial assumptions related to post-employment benefit provision</t>
  </si>
  <si>
    <t>Zmiana założeń aktuarialnych dot. rezerwy emerytalno-rentowej</t>
  </si>
  <si>
    <t xml:space="preserve">Podatek dochodowy </t>
  </si>
  <si>
    <t>Change in fair value of financial instruments measured at fair value through other comprehensive income</t>
  </si>
  <si>
    <t>Zmiana wartości godziwej instrumentów finansowych wycenianych w wartości godziwej przez inne całkowite dochody</t>
  </si>
  <si>
    <t>Items that will not be reclassified to profit or loss in subsequent reporting periods</t>
  </si>
  <si>
    <t>Pozycje niepodlegające przeklasyfikowaniu do wyniku finansowego w kolejnych okresach sprawozdawczych</t>
  </si>
  <si>
    <t>Total other comprehensive income</t>
  </si>
  <si>
    <t>Razem inne całkowite dochody</t>
  </si>
  <si>
    <t>Total comprehensive income attributable to:</t>
  </si>
  <si>
    <t>Suma całkowitych dochodów przypadająca:</t>
  </si>
  <si>
    <t>Owners of the Company</t>
  </si>
  <si>
    <t xml:space="preserve">   Akcjonariuszom Spółki Dominującej</t>
  </si>
  <si>
    <t>Non-controlling interests</t>
  </si>
  <si>
    <t xml:space="preserve">   Udziałom niekontrolującym</t>
  </si>
  <si>
    <t>CONSOLIDATED STATEMENT OF CASH FLOWS
in PLN thousand, in compliance with IFRS</t>
  </si>
  <si>
    <t>SKONSOLIDOWANE SPRAWOZDANIE Z PRZEPŁYWÓW PIENIĘŻNYCH
dane w tys. zł, zgodne z MSSF</t>
  </si>
  <si>
    <t>Dane za okres zakończony 31 grudnia</t>
  </si>
  <si>
    <t>Dane za okres 9 miesięcy zakończony 30 września</t>
  </si>
  <si>
    <t>Zysk (strata) przed opodatkowaniem</t>
  </si>
  <si>
    <t>Adjustment to reconcile profit before tax to net cash flows:</t>
  </si>
  <si>
    <t>Korekty do zysku brutto:</t>
  </si>
  <si>
    <t>Impairment of an investment in associates and joint ventures</t>
  </si>
  <si>
    <t>Share of financial result of an investment in associates and joint ventures</t>
  </si>
  <si>
    <t>Depreciation</t>
  </si>
  <si>
    <t>(Gain)/Loss on investment activity</t>
  </si>
  <si>
    <t>(Zysk)/strata na działalności inwestycyjnej</t>
  </si>
  <si>
    <t>(Gain)/Loss on foreign exchange differences</t>
  </si>
  <si>
    <t>(Zysk)/strata z tytułu różnic kursowych</t>
  </si>
  <si>
    <t>Finance income/costs</t>
  </si>
  <si>
    <t>Przychody/koszty z tytułu odsetek</t>
  </si>
  <si>
    <t>Income tax paid</t>
  </si>
  <si>
    <t>Podatek dochodowy zapłacony</t>
  </si>
  <si>
    <t>Shared-based payment expense</t>
  </si>
  <si>
    <t>Program płatności na bazie akcji</t>
  </si>
  <si>
    <t>Adjustments due to working capital changes:</t>
  </si>
  <si>
    <t>Korekty wynikające ze zmian w kapitale obrotowym netto:</t>
  </si>
  <si>
    <t>(Increase)/decrease in trade receivables and other receivables</t>
  </si>
  <si>
    <t>(Zwiększenie)/zmniejszenie stanu należności z tytułu dostaw i usług oraz pozostałych należności</t>
  </si>
  <si>
    <t>(Increase)/decrease in inventories</t>
  </si>
  <si>
    <t>(Zwiększenie)/zmniejszenie stanu zapasów</t>
  </si>
  <si>
    <t>Increase/(decrease) in trade and other payables, except for loans and borrowings</t>
  </si>
  <si>
    <t>Zwiększenie/(zmniejszenie) stanu zobowiązań, z wyjątkiem kredytów i pożyczek</t>
  </si>
  <si>
    <t>Change in accruals</t>
  </si>
  <si>
    <t>Zmiana stanu rozliczeń międzyokresowych</t>
  </si>
  <si>
    <t>Change in provisions</t>
  </si>
  <si>
    <t>Zmiana stanu rezerw</t>
  </si>
  <si>
    <t>Net cash flow from operating activities</t>
  </si>
  <si>
    <t xml:space="preserve">Środki pieniężne netto z działalności operacyjnej </t>
  </si>
  <si>
    <t>Cash flow from investing activities</t>
  </si>
  <si>
    <t>Przepływy środków pieniężnych z działalności inwestycyjnej</t>
  </si>
  <si>
    <t>Proceeds from sale of property, plant and equipment and intangible assets</t>
  </si>
  <si>
    <t>Sprzedaż rzeczowych aktywów trwałych i aktywów niematerialnych</t>
  </si>
  <si>
    <t>Purchase of property, plant and equipment and intangible assets</t>
  </si>
  <si>
    <t>Nabycie rzeczowych aktywów trwałych i aktywów niematerialnych</t>
  </si>
  <si>
    <t>Proceeds from sale of investments in associates</t>
  </si>
  <si>
    <t>Sprzedaż inwestycji w jednostkach stowarzyszonych</t>
  </si>
  <si>
    <t>Acquisition of subsidiaries and businesses, net of cash acquired</t>
  </si>
  <si>
    <t>Nabycie jednostki zależnej i przedsięwzięć, po potrąceniu przejętych środków pieniężnych</t>
  </si>
  <si>
    <t>Acquistion of joint venture and associates</t>
  </si>
  <si>
    <t>Nabycie udziałów jednostek współkontrolowanych i stowarzyszonych</t>
  </si>
  <si>
    <t>Proceeds from sale of subsidiary, net of cash disposed of</t>
  </si>
  <si>
    <t>Sprzedaż jednostki zależnej, po potrąceniu zbytych środków pieniężnych</t>
  </si>
  <si>
    <t>Cash flow from purchase/proceeds from sale of financial assets</t>
  </si>
  <si>
    <t xml:space="preserve">Przepływy z tytułu nabycia/sprzedaży aktywów finansowych </t>
  </si>
  <si>
    <t>Proceeds from sale of other financial assets</t>
  </si>
  <si>
    <t>Sprzedaż pozostałych aktywów finansowych</t>
  </si>
  <si>
    <t>Dividends received</t>
  </si>
  <si>
    <t>Dywidendy otrzymane</t>
  </si>
  <si>
    <t>Interest received</t>
  </si>
  <si>
    <t>Odsetki otrzymane</t>
  </si>
  <si>
    <t>Disbursement of loans granted</t>
  </si>
  <si>
    <t>Udzielenie pożyczek</t>
  </si>
  <si>
    <t>Proceeds from loans</t>
  </si>
  <si>
    <t>Spłata udzielonych pożyczek</t>
  </si>
  <si>
    <t>Cash acquired in acquistions</t>
  </si>
  <si>
    <t>Środki pieniężne otrzymane w wyniku połączenia przedsięwzięć</t>
  </si>
  <si>
    <t>Net cash flows from investing activities</t>
  </si>
  <si>
    <t>Środki pieniężne netto z działalności inwestycyjnej</t>
  </si>
  <si>
    <t>Cash flow from financing activities</t>
  </si>
  <si>
    <t>Przepływy środków pieniężnych z działalności finansowej</t>
  </si>
  <si>
    <t>Non-controlling interest in capital increase at subsidiaries</t>
  </si>
  <si>
    <t>Udział niekontrolujący w podwyższeniu kapitału jednostek zależnych</t>
  </si>
  <si>
    <t>Payments to acquire non-controlling interests</t>
  </si>
  <si>
    <t>Nabycie udziałów niekontrolujących</t>
  </si>
  <si>
    <t>Cash flows from derivative instruments (IRS)</t>
  </si>
  <si>
    <t>Przepływy finansowe z tytułu instrumentów pochodnych (IRS)</t>
  </si>
  <si>
    <t>Payment of principal portion of lease liabilities</t>
  </si>
  <si>
    <t>Spłata głównej części zobowiązań z tytułu leasingu</t>
  </si>
  <si>
    <t>Proceeds from borrowings</t>
  </si>
  <si>
    <t>Wpływy z tytułu zaciągnięcia pożyczek/ kredytów</t>
  </si>
  <si>
    <t>Repayment of borrowings</t>
  </si>
  <si>
    <t>Spłaty kredytów i pożyczek</t>
  </si>
  <si>
    <t>Interest on lease liabilities</t>
  </si>
  <si>
    <t>Odsetki od zobowiązań z tytułu leasingu</t>
  </si>
  <si>
    <t xml:space="preserve">Interest on borrowings </t>
  </si>
  <si>
    <t>Odsetki od pożyczek/kredytów</t>
  </si>
  <si>
    <t>Dividends paid to owners of the Company</t>
  </si>
  <si>
    <t>Dywidendy wypłacone akcjonariuszom Spółki Dominującej</t>
  </si>
  <si>
    <t>Dividends paid to non-controlling interests</t>
  </si>
  <si>
    <t>Dywidendy wypłacone udziałowcom niekontrolującym</t>
  </si>
  <si>
    <t>Other</t>
  </si>
  <si>
    <t>Pozostałe</t>
  </si>
  <si>
    <t>Net cash flows from financing activities</t>
  </si>
  <si>
    <t>Środki pieniężne netto z działalności finansowej</t>
  </si>
  <si>
    <t>Net increase in cash and cash equivalents</t>
  </si>
  <si>
    <t xml:space="preserve">Zwiększenie/(zmniejszenie) netto stanu środków pieniężnych i ich ekwiwalentów </t>
  </si>
  <si>
    <t>Cash and cash equivalents at the beginning of the period</t>
  </si>
  <si>
    <t>Środki pieniężne na początek okresu</t>
  </si>
  <si>
    <t>Cash and cash equivalents at the end of the period</t>
  </si>
  <si>
    <t>Środki pieniężne na koniec okresu</t>
  </si>
  <si>
    <t>KOSZTY ŚWIADCZEŃ PRACOWNICZYCH
dane w tys. zł
skonsolidowane, zgodne z MSSF</t>
  </si>
  <si>
    <t>Dane za okres 12 miesięcy zakończony 
31 grudnia</t>
  </si>
  <si>
    <t>Dane za okres 3 miesięcy zakończony</t>
  </si>
  <si>
    <t>31.03.2010</t>
  </si>
  <si>
    <t>30.06.2010</t>
  </si>
  <si>
    <t>30.09.2010</t>
  </si>
  <si>
    <t>31.12.2010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</si>
  <si>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</si>
  <si>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</si>
  <si>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</si>
  <si>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</si>
  <si>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</si>
  <si>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</si>
  <si>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</si>
  <si>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</si>
  <si>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</si>
  <si>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</si>
  <si>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</si>
  <si>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</si>
  <si>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</si>
  <si>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</si>
  <si>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</si>
  <si>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</si>
  <si>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</si>
  <si>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</si>
  <si>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</si>
  <si>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 xml:space="preserve">Koszty świadczeń pracowniczych </t>
  </si>
  <si>
    <t>Koszty osobowe</t>
  </si>
  <si>
    <t>Koszty wynagrodzeń</t>
  </si>
  <si>
    <t>Pozostałe świadczenia pracownicze (zakaz konkurencji)</t>
  </si>
  <si>
    <t>Koszty świadczeń z tytułu rozwiązania stosunku pracy</t>
  </si>
  <si>
    <t>Koszty świadczeń pracowniczych z tytułu nagród jubileuszowych</t>
  </si>
  <si>
    <t>Inne koszty osobowe</t>
  </si>
  <si>
    <t>Koszty ubezpieczeń społecznych</t>
  </si>
  <si>
    <t>Koszt świadczeń emerytalnych - programy określonych świadczeń</t>
  </si>
  <si>
    <t>Koszty świadczeń emerytalnych - programy określonych składek</t>
  </si>
  <si>
    <t>Pozostałe świadczenia w okresie zatrudnienia (w tym: opieka lekarska, dopłaty do obiadów, ZFŚS)</t>
  </si>
  <si>
    <t>Dane przygotowane na podstawie Skonsolidowanych Sprawozdań Finansowych Grupy Kapitałowej Giełdy Papierów Wartościowych w Warszawie S.A. zawartych w Prospekcie Emisyjnym i raportach okresowych Grupy GPW. Jedynie dane za pełne lata obrotowe są audytowane.</t>
  </si>
  <si>
    <t>USŁUGI OBCE
dane w tys. zł
skonsolidowane, zgodne z MSSF</t>
  </si>
  <si>
    <t xml:space="preserve">Usługi obce </t>
  </si>
  <si>
    <t>Utrzymanie rzeczowych aktywów trwałych i wartości niematerialnych</t>
  </si>
  <si>
    <t>Ochrona</t>
  </si>
  <si>
    <t>Łącza transmisji danych</t>
  </si>
  <si>
    <t>Usługi telekomunikacyjne stacjonarne i komórkowe</t>
  </si>
  <si>
    <t>Modyfikacja oprogramowania</t>
  </si>
  <si>
    <t>Serwisy informacyjne</t>
  </si>
  <si>
    <t>Promocja, edukacja i rozwój rynku</t>
  </si>
  <si>
    <t>Doradztwo oraz usługi audytorskie</t>
  </si>
  <si>
    <t>Obsługa prawna i tłumaczenia</t>
  </si>
  <si>
    <t>Sprzątanie</t>
  </si>
  <si>
    <t>Ogłoszenia prasowe</t>
  </si>
  <si>
    <t>Szkolenia</t>
  </si>
  <si>
    <t>Dane przygotowane na podstawie Skonsolidowanych Sprawozdań Finansowych Grupy Kapitałowej Giełdy Papierów Wartościowych w Warszawie S.A. zawartych w Prospekcie Emisyjnym i raportach okresowych GPW. Jedynie dane za pełne lata obrotowe są audytowane.</t>
  </si>
  <si>
    <t>Kraków, 7 February 2025</t>
  </si>
  <si>
    <t>Nine-month period ended Setember, 30</t>
  </si>
  <si>
    <t>Year ended December, 31</t>
  </si>
  <si>
    <r>
      <t xml:space="preserve">The Diagnostyka Group 
</t>
    </r>
    <r>
      <rPr>
        <b/>
        <sz val="11"/>
        <rFont val="Verdana"/>
        <family val="2"/>
        <charset val="238"/>
      </rPr>
      <t xml:space="preserve">
Basic financial data for period from 2021 to 30 September 2024
</t>
    </r>
  </si>
  <si>
    <t>THE DOCUMENT HAS BEEN PREPARED FOR INFORMATION PURPOSES ONLY;
THE OFFICIAL SOURCE OF FINANCIAL DATA ARE FINANCIAL REPORTS 
OF THE DIAGNOSTYKA S.A.</t>
  </si>
  <si>
    <t>ARKUSZ ZOSTAŁ PRZYGOTOWANY TYLKO W CELACH INFORMACYJNYCH;
OFICJALNYM ŹRÓDŁEM DANYCH FINANSOWYCH SĄ RAPORTY OKRESOWE
DIAGNOSTYKA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</si>
</sst>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&quot;-&quot;"/>
  </numFmts>
  <fonts count="3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Verdana"/>
      <family val="2"/>
      <charset val="238"/>
    </font>
    <font>
      <b/>
      <sz val="12"/>
      <color rgb="FF004F92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6"/>
      <color theme="0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6"/>
      <name val="Verdana"/>
      <family val="2"/>
      <charset val="238"/>
    </font>
    <font>
      <sz val="7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6"/>
      <color rgb="FF000000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6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9"/>
      <color rgb="FFFF0000"/>
      <name val="Czcionka tekstu podstawowego"/>
      <family val="2"/>
      <charset val="238"/>
    </font>
    <font>
      <sz val="11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7"/>
      <color rgb="FFFF0000"/>
      <name val="Verdana"/>
      <family val="2"/>
      <charset val="238"/>
    </font>
    <font>
      <i/>
      <sz val="11"/>
      <color rgb="FFFF0000"/>
      <name val="Czcionka tekstu podstawowego"/>
      <charset val="238"/>
    </font>
    <font>
      <vertAlign val="superscript"/>
      <sz val="6"/>
      <color theme="1"/>
      <name val="Verdana"/>
      <family val="2"/>
      <charset val="238"/>
    </font>
    <font>
      <i/>
      <sz val="7"/>
      <color rgb="FFFF0000"/>
      <name val="Czcionka tekstu podstawowego"/>
      <charset val="238"/>
    </font>
    <font>
      <sz val="11"/>
      <color theme="0"/>
      <name val="Verdana"/>
      <family val="2"/>
      <charset val="238"/>
    </font>
    <font>
      <b/>
      <sz val="7"/>
      <color theme="0"/>
      <name val="Verdana"/>
      <family val="2"/>
      <charset val="238"/>
    </font>
    <font>
      <sz val="7"/>
      <color theme="0"/>
      <name val="Verdana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4" tint="-0.24713888973662526"/>
      <name val="Verdana"/>
      <family val="2"/>
      <charset val="238"/>
    </font>
    <font>
      <b/>
      <sz val="18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F9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6" fillId="0" borderId="0"/>
    <xf numFmtId="0" fontId="37" fillId="0" borderId="0"/>
    <xf numFmtId="0" fontId="1" fillId="0" borderId="0"/>
  </cellStyleXfs>
  <cellXfs count="151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3" fontId="13" fillId="2" borderId="1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indent="1"/>
    </xf>
    <xf numFmtId="3" fontId="8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1" fillId="2" borderId="0" xfId="0" applyFont="1" applyFill="1"/>
    <xf numFmtId="0" fontId="5" fillId="3" borderId="0" xfId="0" applyFont="1" applyFill="1" applyAlignment="1">
      <alignment horizontal="center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 wrapText="1"/>
    </xf>
    <xf numFmtId="3" fontId="13" fillId="2" borderId="15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/>
    </xf>
    <xf numFmtId="0" fontId="15" fillId="0" borderId="0" xfId="0" applyFont="1"/>
    <xf numFmtId="0" fontId="19" fillId="0" borderId="0" xfId="0" applyFont="1"/>
    <xf numFmtId="14" fontId="5" fillId="4" borderId="0" xfId="0" applyNumberFormat="1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/>
    </xf>
    <xf numFmtId="0" fontId="23" fillId="0" borderId="0" xfId="0" applyFont="1"/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 indent="1"/>
    </xf>
    <xf numFmtId="0" fontId="16" fillId="0" borderId="0" xfId="0" applyFont="1"/>
    <xf numFmtId="0" fontId="7" fillId="0" borderId="14" xfId="0" applyFont="1" applyBorder="1" applyAlignment="1">
      <alignment vertical="center" wrapText="1"/>
    </xf>
    <xf numFmtId="0" fontId="16" fillId="0" borderId="10" xfId="0" applyFont="1" applyBorder="1"/>
    <xf numFmtId="0" fontId="14" fillId="0" borderId="0" xfId="0" applyFont="1"/>
    <xf numFmtId="0" fontId="11" fillId="0" borderId="5" xfId="0" applyFont="1" applyBorder="1" applyAlignment="1">
      <alignment horizontal="left" vertical="center" wrapText="1"/>
    </xf>
    <xf numFmtId="0" fontId="20" fillId="0" borderId="0" xfId="0" applyFont="1"/>
    <xf numFmtId="3" fontId="11" fillId="0" borderId="0" xfId="0" applyNumberFormat="1" applyFont="1"/>
    <xf numFmtId="3" fontId="22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8" fillId="0" borderId="9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2"/>
    </xf>
    <xf numFmtId="0" fontId="12" fillId="0" borderId="5" xfId="0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2" borderId="0" xfId="0" applyFill="1"/>
    <xf numFmtId="3" fontId="8" fillId="2" borderId="3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27" fillId="0" borderId="0" xfId="0" applyFont="1" applyAlignment="1">
      <alignment vertical="center"/>
    </xf>
    <xf numFmtId="3" fontId="9" fillId="2" borderId="10" xfId="0" applyNumberFormat="1" applyFont="1" applyFill="1" applyBorder="1" applyAlignment="1">
      <alignment horizontal="right" vertical="center" wrapText="1"/>
    </xf>
    <xf numFmtId="3" fontId="13" fillId="2" borderId="9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3" fontId="26" fillId="2" borderId="0" xfId="0" applyNumberFormat="1" applyFont="1" applyFill="1"/>
    <xf numFmtId="0" fontId="7" fillId="2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right" vertical="center" wrapText="1"/>
    </xf>
    <xf numFmtId="3" fontId="19" fillId="0" borderId="0" xfId="0" applyNumberFormat="1" applyFont="1"/>
    <xf numFmtId="3" fontId="8" fillId="2" borderId="4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2" borderId="0" xfId="0" applyFont="1" applyFill="1"/>
    <xf numFmtId="0" fontId="32" fillId="2" borderId="0" xfId="0" applyFont="1" applyFill="1"/>
    <xf numFmtId="0" fontId="32" fillId="0" borderId="0" xfId="0" applyFont="1"/>
    <xf numFmtId="0" fontId="33" fillId="0" borderId="0" xfId="0" applyFont="1" applyAlignment="1">
      <alignment vertical="center"/>
    </xf>
    <xf numFmtId="3" fontId="28" fillId="2" borderId="0" xfId="0" applyNumberFormat="1" applyFont="1" applyFill="1"/>
    <xf numFmtId="3" fontId="0" fillId="2" borderId="0" xfId="0" applyNumberFormat="1" applyFill="1"/>
    <xf numFmtId="3" fontId="8" fillId="2" borderId="1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indent="1"/>
    </xf>
    <xf numFmtId="0" fontId="12" fillId="2" borderId="5" xfId="0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13" fillId="2" borderId="0" xfId="0" applyNumberFormat="1" applyFont="1" applyFill="1" applyAlignment="1">
      <alignment horizontal="right" vertical="center" wrapText="1"/>
    </xf>
    <xf numFmtId="164" fontId="13" fillId="2" borderId="1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164" fontId="8" fillId="2" borderId="11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164" fontId="12" fillId="2" borderId="9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164" fontId="12" fillId="2" borderId="10" xfId="0" applyNumberFormat="1" applyFont="1" applyFill="1" applyBorder="1" applyAlignment="1">
      <alignment horizontal="right" vertical="center" wrapText="1"/>
    </xf>
    <xf numFmtId="164" fontId="13" fillId="2" borderId="9" xfId="0" applyNumberFormat="1" applyFont="1" applyFill="1" applyBorder="1" applyAlignment="1">
      <alignment horizontal="right" vertical="center" wrapText="1"/>
    </xf>
    <xf numFmtId="164" fontId="12" fillId="2" borderId="5" xfId="0" applyNumberFormat="1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164" fontId="12" fillId="2" borderId="1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4">
    <cellStyle name="Normalny" xfId="0" builtinId="0"/>
    <cellStyle name="Normalny 2" xfId="1" xr:uid="{7E177A9E-01D3-4C33-A684-C3BD736F3A0A}"/>
    <cellStyle name="Normalny 2 2" xfId="3" xr:uid="{DB5A1A0F-6798-4700-BA92-CF4A45A137C5}"/>
    <cellStyle name="Normalny 5" xfId="2" xr:uid="{401DFAFB-09A0-4116-8839-8663D55BAB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74544</xdr:colOff>
      <xdr:row>0</xdr:row>
      <xdr:rowOff>157369</xdr:rowOff>
    </xdr:from>
    <xdr:to>
      <xdr:col>1</xdr:col>
      <xdr:colOff>2147364</xdr:colOff>
      <xdr:row>1</xdr:row>
      <xdr:rowOff>46435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66" y="157369"/>
          <a:ext cx="2072820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0</xdr:row>
      <xdr:rowOff>157370</xdr:rowOff>
    </xdr:from>
    <xdr:to>
      <xdr:col>2</xdr:col>
      <xdr:colOff>43581</xdr:colOff>
      <xdr:row>1</xdr:row>
      <xdr:rowOff>54719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5" y="157370"/>
          <a:ext cx="2072820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Obs&#322;uga%20finansowo-ksi&#281;gowa\PDOP\2017\2017-12\GPW_Dane%20dla%20KPMG_12'2017\GPW_Badanie%20ko&#324;coworoczne_12'2017\ICO%202017\GOTOWE%20ICO_Q4'17%2021012017%20aktualizacja%20JSF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Zarz&#261;dzanie%20finansami\Rachunkowo&#347;&#263;%20Zarz&#261;dcza\Kontroling\Plan%20finansowy\Nowy%20pakiet%20konsolidacyjny_propozycja\GPW_konso%20pack_propozy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y w Grupie"/>
      <sheetName val="Tabele przestawne (wart) (2)"/>
      <sheetName val="Arkusz5"/>
      <sheetName val="Dynamics Enum Cache"/>
      <sheetName val="Arkusz6"/>
      <sheetName val="Arkusz8"/>
      <sheetName val="Tabele przestawne (2)"/>
      <sheetName val="BILANS (2)"/>
      <sheetName val="RZIS (2)"/>
      <sheetName val="Trans otw odb. Spółki Q4"/>
      <sheetName val="Trans otw Sp. dost"/>
      <sheetName val="Koszty Sp Q4"/>
      <sheetName val="Tabele przestawne (wart)"/>
      <sheetName val="Tabele przestawne"/>
      <sheetName val="BILANS"/>
      <sheetName val="RZIS"/>
      <sheetName val="Rozrachunki w Grupie"/>
      <sheetName val="GPWB Q3"/>
      <sheetName val="IRGiT Q3"/>
      <sheetName val="IE Q3"/>
      <sheetName val="TGE Q3"/>
      <sheetName val="BS Q3"/>
      <sheetName val="Koszty GPW Q3"/>
      <sheetName val="Arkusz1"/>
      <sheetName val="Arkusz2"/>
      <sheetName val="Arkusz3"/>
      <sheetName val="Arkusz4"/>
      <sheetName val="Analizy K.Gierczak"/>
      <sheetName val="Analizy K.Gierczak wartości"/>
      <sheetName val="JSF"/>
      <sheetName val="KS IRG"/>
      <sheetName val="KS IE"/>
      <sheetName val="Księgi GPWB"/>
      <sheetName val="Księgi BS"/>
      <sheetName val="Zobowiązania GPW"/>
      <sheetName val="Księgi TGE"/>
      <sheetName val="Koszty GPW Q4"/>
      <sheetName val="Numery kont kontrah"/>
      <sheetName val="Trans. otw.odb GPW Q4"/>
      <sheetName val="Przychody GPW Q4"/>
      <sheetName val="Przych GPW Q3"/>
      <sheetName val="Koszty GPW Q2"/>
      <sheetName val="Przychody GPW Q2"/>
      <sheetName val="Należności GPW"/>
      <sheetName val="Trans.otw z odb GPW"/>
      <sheetName val="Trans otw z dost GPW"/>
      <sheetName val="Koszty GPW"/>
      <sheetName val="Przychody Spółki Q4"/>
      <sheetName val="nazwy kont księgowych"/>
      <sheetName val="Koszty w księgach innych spółek"/>
      <sheetName val="Obroty odbiorcy GPW"/>
      <sheetName val="Przychody GP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Sprawozdania"/>
      <sheetName val="(2) Korekty MSR MSFF"/>
      <sheetName val="(3) FIN"/>
      <sheetName val="(4) CAPEX"/>
      <sheetName val="(5) INT=&gt;"/>
      <sheetName val="(5a) RZiS"/>
      <sheetName val="(5b) BS"/>
      <sheetName val="(6) ST"/>
      <sheetName val="(7) kwestionariusz (msc)"/>
      <sheetName val="założ. koszty Zużycie-mat.biur."/>
      <sheetName val="Dział Informaty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workbookViewId="0">
      <selection activeCell="A21" sqref="A21"/>
    </sheetView>
  </sheetViews>
  <sheetFormatPr defaultColWidth="0" defaultRowHeight="14.25" zeroHeight="1"/>
  <cols>
    <col min="1" max="1" width="77.625" customWidth="1"/>
    <col min="2" max="16384" width="9" hidden="1"/>
  </cols>
  <sheetData>
    <row r="1" spans="1:1"/>
    <row r="2" spans="1:1"/>
    <row r="3" spans="1:1"/>
    <row r="4" spans="1:1"/>
    <row r="5" spans="1:1"/>
    <row r="6" spans="1:1" ht="102">
      <c r="A6" s="109" t="s">
        <v>0</v>
      </c>
    </row>
    <row r="7" spans="1:1"/>
    <row r="8" spans="1:1" ht="71.25">
      <c r="A8" s="1" t="s">
        <v>328</v>
      </c>
    </row>
    <row r="9" spans="1:1"/>
    <row r="10" spans="1:1" ht="15">
      <c r="A10" s="85" t="s">
        <v>1</v>
      </c>
    </row>
    <row r="11" spans="1:1"/>
    <row r="12" spans="1:1"/>
    <row r="13" spans="1:1" ht="65.25">
      <c r="A13" s="109" t="s">
        <v>326</v>
      </c>
    </row>
    <row r="14" spans="1:1"/>
    <row r="15" spans="1:1" ht="57">
      <c r="A15" s="1" t="s">
        <v>327</v>
      </c>
    </row>
    <row r="16" spans="1:1"/>
    <row r="17" spans="1:1" ht="15">
      <c r="A17" s="85" t="s">
        <v>323</v>
      </c>
    </row>
    <row r="18" spans="1:1"/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/>
    <row r="29" spans="1:1"/>
    <row r="30" spans="1:1"/>
    <row r="31" spans="1:1"/>
    <row r="3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91"/>
  <sheetViews>
    <sheetView zoomScale="110" zoomScaleNormal="110" workbookViewId="0">
      <pane xSplit="4" ySplit="4" topLeftCell="E37" activePane="bottomRight" state="frozen"/>
      <selection pane="topRight" activeCell="P1" sqref="P1"/>
      <selection pane="bottomLeft" activeCell="B5" sqref="B5"/>
      <selection pane="bottomRight" activeCell="J47" sqref="J47"/>
    </sheetView>
  </sheetViews>
  <sheetFormatPr defaultColWidth="9" defaultRowHeight="14.25" customHeight="1" zeroHeight="1"/>
  <cols>
    <col min="1" max="1" width="2.25" hidden="1" customWidth="1"/>
    <col min="2" max="2" width="2.25" customWidth="1"/>
    <col min="3" max="3" width="31.125" customWidth="1"/>
    <col min="4" max="4" width="34.125" customWidth="1"/>
    <col min="5" max="5" width="6.75" customWidth="1"/>
    <col min="6" max="7" width="6.75" bestFit="1" customWidth="1"/>
    <col min="8" max="8" width="9" customWidth="1"/>
  </cols>
  <sheetData>
    <row r="1" spans="1:12" ht="43.5" customHeight="1">
      <c r="A1" s="2"/>
      <c r="B1" s="2"/>
      <c r="C1" s="2"/>
      <c r="D1" s="2"/>
      <c r="E1" s="2"/>
      <c r="F1" s="2"/>
      <c r="G1" s="2"/>
    </row>
    <row r="2" spans="1:12" ht="15" customHeight="1">
      <c r="A2" s="2"/>
      <c r="B2" s="2"/>
      <c r="C2" s="2"/>
      <c r="D2" s="2"/>
      <c r="E2" s="2"/>
      <c r="F2" s="2"/>
      <c r="G2" s="2"/>
    </row>
    <row r="3" spans="1:12" ht="14.25" customHeight="1">
      <c r="A3" s="2"/>
      <c r="B3" s="2"/>
      <c r="C3" s="132" t="s">
        <v>2</v>
      </c>
      <c r="D3" s="132" t="s">
        <v>3</v>
      </c>
      <c r="E3" s="131"/>
      <c r="F3" s="131"/>
      <c r="G3" s="131"/>
      <c r="H3" s="131"/>
      <c r="I3" s="131"/>
      <c r="J3" s="131"/>
      <c r="K3" s="131"/>
    </row>
    <row r="4" spans="1:12" s="75" customFormat="1" ht="32.25" customHeight="1">
      <c r="A4" s="41"/>
      <c r="B4" s="41"/>
      <c r="C4" s="133"/>
      <c r="D4" s="133"/>
      <c r="E4" s="79">
        <v>2021</v>
      </c>
      <c r="F4" s="79">
        <v>2022</v>
      </c>
      <c r="G4" s="79">
        <v>2023</v>
      </c>
      <c r="H4" s="49">
        <v>44561</v>
      </c>
      <c r="I4" s="49">
        <v>44926</v>
      </c>
      <c r="J4" s="49">
        <v>45291</v>
      </c>
      <c r="K4" s="49">
        <v>45565</v>
      </c>
    </row>
    <row r="5" spans="1:12">
      <c r="A5" s="44"/>
      <c r="B5" s="44"/>
      <c r="C5" s="27" t="s">
        <v>4</v>
      </c>
      <c r="D5" s="27" t="s">
        <v>5</v>
      </c>
      <c r="E5" s="8">
        <f t="shared" ref="E5:G6" si="0">H5</f>
        <v>825547</v>
      </c>
      <c r="F5" s="8">
        <f t="shared" si="0"/>
        <v>911589</v>
      </c>
      <c r="G5" s="9">
        <f t="shared" si="0"/>
        <v>1074900</v>
      </c>
      <c r="H5" s="8">
        <f>SUM(H6:H16)</f>
        <v>825547</v>
      </c>
      <c r="I5" s="8">
        <f>SUM(I6:I16)</f>
        <v>911589</v>
      </c>
      <c r="J5" s="8">
        <f>SUM(J6:J16)</f>
        <v>1074900</v>
      </c>
      <c r="K5" s="9">
        <f>SUM(K6:K16)</f>
        <v>1221509</v>
      </c>
      <c r="L5" s="97"/>
    </row>
    <row r="6" spans="1:12">
      <c r="A6" s="17"/>
      <c r="B6" s="17"/>
      <c r="C6" s="18" t="s">
        <v>6</v>
      </c>
      <c r="D6" s="18" t="s">
        <v>7</v>
      </c>
      <c r="E6" s="12">
        <f t="shared" si="0"/>
        <v>236373</v>
      </c>
      <c r="F6" s="12">
        <f t="shared" si="0"/>
        <v>281620</v>
      </c>
      <c r="G6" s="13">
        <f t="shared" si="0"/>
        <v>322158</v>
      </c>
      <c r="H6" s="12">
        <v>236373</v>
      </c>
      <c r="I6" s="12">
        <v>281620</v>
      </c>
      <c r="J6" s="12">
        <v>322158</v>
      </c>
      <c r="K6" s="13">
        <v>366302</v>
      </c>
      <c r="L6" s="97"/>
    </row>
    <row r="7" spans="1:12">
      <c r="A7" s="17"/>
      <c r="B7" s="17"/>
      <c r="C7" s="18" t="s">
        <v>8</v>
      </c>
      <c r="D7" s="18" t="s">
        <v>9</v>
      </c>
      <c r="E7" s="12">
        <f t="shared" ref="E7:E16" si="1">H7</f>
        <v>265569</v>
      </c>
      <c r="F7" s="12">
        <f t="shared" ref="F7:F16" si="2">I7</f>
        <v>279178</v>
      </c>
      <c r="G7" s="13">
        <f t="shared" ref="G7:G16" si="3">J7</f>
        <v>304501</v>
      </c>
      <c r="H7" s="12">
        <v>265569</v>
      </c>
      <c r="I7" s="12">
        <v>279178</v>
      </c>
      <c r="J7" s="12">
        <v>304501</v>
      </c>
      <c r="K7" s="13">
        <v>335619</v>
      </c>
      <c r="L7" s="97"/>
    </row>
    <row r="8" spans="1:12">
      <c r="A8" s="17"/>
      <c r="B8" s="17"/>
      <c r="C8" s="18" t="s">
        <v>10</v>
      </c>
      <c r="D8" s="18" t="s">
        <v>11</v>
      </c>
      <c r="E8" s="12">
        <f t="shared" si="1"/>
        <v>222519</v>
      </c>
      <c r="F8" s="12">
        <f t="shared" si="2"/>
        <v>243019</v>
      </c>
      <c r="G8" s="13">
        <f t="shared" si="3"/>
        <v>303874</v>
      </c>
      <c r="H8" s="12">
        <v>222519</v>
      </c>
      <c r="I8" s="12">
        <v>243019</v>
      </c>
      <c r="J8" s="12">
        <v>303874</v>
      </c>
      <c r="K8" s="13">
        <v>317513</v>
      </c>
      <c r="L8" s="97"/>
    </row>
    <row r="9" spans="1:12">
      <c r="A9" s="17"/>
      <c r="B9" s="17"/>
      <c r="C9" s="18" t="s">
        <v>12</v>
      </c>
      <c r="D9" s="18" t="s">
        <v>13</v>
      </c>
      <c r="E9" s="12">
        <f t="shared" si="1"/>
        <v>31531</v>
      </c>
      <c r="F9" s="12">
        <f t="shared" si="2"/>
        <v>44431</v>
      </c>
      <c r="G9" s="13">
        <f t="shared" si="3"/>
        <v>57119</v>
      </c>
      <c r="H9" s="12">
        <v>31531</v>
      </c>
      <c r="I9" s="12">
        <v>44431</v>
      </c>
      <c r="J9" s="12">
        <v>57119</v>
      </c>
      <c r="K9" s="13">
        <v>62939</v>
      </c>
      <c r="L9" s="97"/>
    </row>
    <row r="10" spans="1:12">
      <c r="A10" s="17"/>
      <c r="B10" s="17"/>
      <c r="C10" s="18" t="s">
        <v>14</v>
      </c>
      <c r="D10" s="18" t="s">
        <v>15</v>
      </c>
      <c r="E10" s="12">
        <f t="shared" si="1"/>
        <v>0</v>
      </c>
      <c r="F10" s="12">
        <f t="shared" si="2"/>
        <v>0</v>
      </c>
      <c r="G10" s="13">
        <f t="shared" si="3"/>
        <v>0</v>
      </c>
      <c r="H10" s="12">
        <v>0</v>
      </c>
      <c r="I10" s="12">
        <v>0</v>
      </c>
      <c r="J10" s="12">
        <v>0</v>
      </c>
      <c r="K10" s="13">
        <v>19000</v>
      </c>
      <c r="L10" s="97"/>
    </row>
    <row r="11" spans="1:12">
      <c r="A11" s="17"/>
      <c r="B11" s="17"/>
      <c r="C11" s="18" t="s">
        <v>16</v>
      </c>
      <c r="D11" s="18" t="s">
        <v>17</v>
      </c>
      <c r="E11" s="12">
        <f t="shared" si="1"/>
        <v>0</v>
      </c>
      <c r="F11" s="12">
        <f t="shared" si="2"/>
        <v>425</v>
      </c>
      <c r="G11" s="13">
        <f t="shared" si="3"/>
        <v>0</v>
      </c>
      <c r="H11" s="12">
        <v>0</v>
      </c>
      <c r="I11" s="12">
        <v>425</v>
      </c>
      <c r="J11" s="12">
        <v>0</v>
      </c>
      <c r="K11" s="13">
        <v>0</v>
      </c>
      <c r="L11" s="97"/>
    </row>
    <row r="12" spans="1:12" ht="16.5">
      <c r="A12" s="17"/>
      <c r="B12" s="17"/>
      <c r="C12" s="18" t="s">
        <v>18</v>
      </c>
      <c r="D12" s="18" t="s">
        <v>19</v>
      </c>
      <c r="E12" s="12">
        <f t="shared" si="1"/>
        <v>54140</v>
      </c>
      <c r="F12" s="12">
        <f t="shared" si="2"/>
        <v>38445</v>
      </c>
      <c r="G12" s="13">
        <f t="shared" si="3"/>
        <v>73314</v>
      </c>
      <c r="H12" s="12">
        <v>54140</v>
      </c>
      <c r="I12" s="12">
        <v>38445</v>
      </c>
      <c r="J12" s="12">
        <v>73314</v>
      </c>
      <c r="K12" s="13">
        <v>102622</v>
      </c>
      <c r="L12" s="97"/>
    </row>
    <row r="13" spans="1:12">
      <c r="A13" s="17"/>
      <c r="B13" s="17"/>
      <c r="C13" s="18" t="s">
        <v>20</v>
      </c>
      <c r="D13" s="18" t="s">
        <v>21</v>
      </c>
      <c r="E13" s="12">
        <f t="shared" si="1"/>
        <v>357</v>
      </c>
      <c r="F13" s="12">
        <f t="shared" si="2"/>
        <v>1104</v>
      </c>
      <c r="G13" s="13">
        <f t="shared" si="3"/>
        <v>2331</v>
      </c>
      <c r="H13" s="12">
        <v>357</v>
      </c>
      <c r="I13" s="12">
        <v>1104</v>
      </c>
      <c r="J13" s="12">
        <v>2331</v>
      </c>
      <c r="K13" s="13">
        <v>3733</v>
      </c>
      <c r="L13" s="97"/>
    </row>
    <row r="14" spans="1:12">
      <c r="A14" s="17"/>
      <c r="B14" s="17"/>
      <c r="C14" s="18" t="s">
        <v>22</v>
      </c>
      <c r="D14" s="18" t="s">
        <v>23</v>
      </c>
      <c r="E14" s="12">
        <f t="shared" si="1"/>
        <v>2621</v>
      </c>
      <c r="F14" s="12">
        <f t="shared" si="2"/>
        <v>2735</v>
      </c>
      <c r="G14" s="13">
        <f t="shared" si="3"/>
        <v>2831</v>
      </c>
      <c r="H14" s="12">
        <v>2621</v>
      </c>
      <c r="I14" s="12">
        <v>2735</v>
      </c>
      <c r="J14" s="12">
        <v>2831</v>
      </c>
      <c r="K14" s="13">
        <v>3929</v>
      </c>
      <c r="L14" s="97"/>
    </row>
    <row r="15" spans="1:12">
      <c r="A15" s="17"/>
      <c r="B15" s="17"/>
      <c r="C15" s="18" t="s">
        <v>24</v>
      </c>
      <c r="D15" s="18" t="s">
        <v>25</v>
      </c>
      <c r="E15" s="12">
        <f t="shared" si="1"/>
        <v>11918</v>
      </c>
      <c r="F15" s="12">
        <f t="shared" si="2"/>
        <v>18819</v>
      </c>
      <c r="G15" s="13">
        <f t="shared" si="3"/>
        <v>7451</v>
      </c>
      <c r="H15" s="12">
        <v>11918</v>
      </c>
      <c r="I15" s="12">
        <v>18819</v>
      </c>
      <c r="J15" s="12">
        <v>7451</v>
      </c>
      <c r="K15" s="13">
        <v>9205</v>
      </c>
      <c r="L15" s="97"/>
    </row>
    <row r="16" spans="1:12">
      <c r="A16" s="17"/>
      <c r="B16" s="17"/>
      <c r="C16" s="18" t="s">
        <v>26</v>
      </c>
      <c r="D16" s="18" t="s">
        <v>27</v>
      </c>
      <c r="E16" s="12">
        <f t="shared" si="1"/>
        <v>519</v>
      </c>
      <c r="F16" s="12">
        <f t="shared" si="2"/>
        <v>1813</v>
      </c>
      <c r="G16" s="13">
        <f t="shared" si="3"/>
        <v>1321</v>
      </c>
      <c r="H16" s="12">
        <v>519</v>
      </c>
      <c r="I16" s="12">
        <v>1813</v>
      </c>
      <c r="J16" s="12">
        <v>1321</v>
      </c>
      <c r="K16" s="13">
        <v>647</v>
      </c>
      <c r="L16" s="97"/>
    </row>
    <row r="17" spans="1:12" s="48" customFormat="1">
      <c r="A17" s="55"/>
      <c r="B17" s="55"/>
      <c r="C17" s="27" t="s">
        <v>28</v>
      </c>
      <c r="D17" s="27" t="s">
        <v>29</v>
      </c>
      <c r="E17" s="8">
        <f>H17</f>
        <v>436940</v>
      </c>
      <c r="F17" s="8">
        <f>I17</f>
        <v>284994</v>
      </c>
      <c r="G17" s="9">
        <f>SUM(G18:G27)</f>
        <v>323246</v>
      </c>
      <c r="H17" s="8">
        <f>SUM(H18:H27)</f>
        <v>436940</v>
      </c>
      <c r="I17" s="8">
        <f>SUM(I18:I27)</f>
        <v>284994</v>
      </c>
      <c r="J17" s="8">
        <f>SUM(J18:J27)</f>
        <v>323246</v>
      </c>
      <c r="K17" s="9">
        <f>SUM(K18:K27)</f>
        <v>304411</v>
      </c>
      <c r="L17" s="97"/>
    </row>
    <row r="18" spans="1:12">
      <c r="A18" s="17"/>
      <c r="B18" s="17"/>
      <c r="C18" s="18" t="s">
        <v>30</v>
      </c>
      <c r="D18" s="18" t="s">
        <v>31</v>
      </c>
      <c r="E18" s="12">
        <f>H18</f>
        <v>46685</v>
      </c>
      <c r="F18" s="12">
        <f>I18</f>
        <v>34990</v>
      </c>
      <c r="G18" s="13">
        <f>J18</f>
        <v>38731</v>
      </c>
      <c r="H18" s="12">
        <v>46685</v>
      </c>
      <c r="I18" s="12">
        <v>34990</v>
      </c>
      <c r="J18" s="12">
        <v>38731</v>
      </c>
      <c r="K18" s="13">
        <v>43622</v>
      </c>
      <c r="L18" s="97"/>
    </row>
    <row r="19" spans="1:12" s="48" customFormat="1">
      <c r="A19" s="54"/>
      <c r="B19" s="54"/>
      <c r="C19" s="18" t="s">
        <v>32</v>
      </c>
      <c r="D19" s="18" t="s">
        <v>33</v>
      </c>
      <c r="E19" s="12">
        <f t="shared" ref="E19:E27" si="4">H19</f>
        <v>211389</v>
      </c>
      <c r="F19" s="12">
        <f t="shared" ref="F19:F27" si="5">I19</f>
        <v>130993</v>
      </c>
      <c r="G19" s="13">
        <f t="shared" ref="G19:G27" si="6">J19</f>
        <v>158444</v>
      </c>
      <c r="H19" s="12">
        <v>211389</v>
      </c>
      <c r="I19" s="12">
        <v>130993</v>
      </c>
      <c r="J19" s="12">
        <v>158444</v>
      </c>
      <c r="K19" s="13">
        <v>201381</v>
      </c>
      <c r="L19" s="97"/>
    </row>
    <row r="20" spans="1:12">
      <c r="A20" s="17"/>
      <c r="B20" s="17"/>
      <c r="C20" s="18" t="s">
        <v>34</v>
      </c>
      <c r="D20" s="18" t="s">
        <v>35</v>
      </c>
      <c r="E20" s="12">
        <f t="shared" si="4"/>
        <v>0</v>
      </c>
      <c r="F20" s="12">
        <f t="shared" si="5"/>
        <v>8144</v>
      </c>
      <c r="G20" s="13">
        <f t="shared" si="6"/>
        <v>4883</v>
      </c>
      <c r="H20" s="12">
        <v>0</v>
      </c>
      <c r="I20" s="12">
        <v>8144</v>
      </c>
      <c r="J20" s="12">
        <v>4883</v>
      </c>
      <c r="K20" s="13">
        <v>81</v>
      </c>
      <c r="L20" s="97"/>
    </row>
    <row r="21" spans="1:12">
      <c r="A21" s="17"/>
      <c r="B21" s="17"/>
      <c r="C21" s="18" t="s">
        <v>14</v>
      </c>
      <c r="D21" s="18" t="s">
        <v>15</v>
      </c>
      <c r="E21" s="12">
        <f t="shared" si="4"/>
        <v>0</v>
      </c>
      <c r="F21" s="12">
        <f t="shared" si="5"/>
        <v>0</v>
      </c>
      <c r="G21" s="13">
        <f t="shared" si="6"/>
        <v>0</v>
      </c>
      <c r="H21" s="12">
        <v>0</v>
      </c>
      <c r="I21" s="12">
        <v>0</v>
      </c>
      <c r="J21" s="12">
        <v>0</v>
      </c>
      <c r="K21" s="13">
        <v>154</v>
      </c>
      <c r="L21" s="97"/>
    </row>
    <row r="22" spans="1:12">
      <c r="A22" s="17"/>
      <c r="B22" s="17"/>
      <c r="C22" s="18" t="s">
        <v>36</v>
      </c>
      <c r="D22" s="18" t="s">
        <v>37</v>
      </c>
      <c r="E22" s="12">
        <f t="shared" si="4"/>
        <v>0</v>
      </c>
      <c r="F22" s="12">
        <f t="shared" si="5"/>
        <v>0</v>
      </c>
      <c r="G22" s="13">
        <f t="shared" si="6"/>
        <v>2510</v>
      </c>
      <c r="H22" s="12">
        <v>0</v>
      </c>
      <c r="I22" s="12">
        <v>0</v>
      </c>
      <c r="J22" s="12">
        <v>2510</v>
      </c>
      <c r="K22" s="13">
        <v>2310</v>
      </c>
      <c r="L22" s="97"/>
    </row>
    <row r="23" spans="1:12">
      <c r="A23" s="17"/>
      <c r="B23" s="17"/>
      <c r="C23" s="18" t="s">
        <v>38</v>
      </c>
      <c r="D23" s="18" t="s">
        <v>39</v>
      </c>
      <c r="E23" s="12">
        <f t="shared" si="4"/>
        <v>6502</v>
      </c>
      <c r="F23" s="12">
        <f t="shared" si="5"/>
        <v>7556</v>
      </c>
      <c r="G23" s="13">
        <f t="shared" si="6"/>
        <v>10129</v>
      </c>
      <c r="H23" s="12">
        <v>6502</v>
      </c>
      <c r="I23" s="12">
        <v>7556</v>
      </c>
      <c r="J23" s="12">
        <v>10129</v>
      </c>
      <c r="K23" s="13">
        <v>11498</v>
      </c>
      <c r="L23" s="97"/>
    </row>
    <row r="24" spans="1:12">
      <c r="A24" s="17"/>
      <c r="B24" s="17"/>
      <c r="C24" s="18" t="s">
        <v>24</v>
      </c>
      <c r="D24" s="18" t="s">
        <v>25</v>
      </c>
      <c r="E24" s="12">
        <f t="shared" si="4"/>
        <v>4163</v>
      </c>
      <c r="F24" s="12">
        <f t="shared" si="5"/>
        <v>8008</v>
      </c>
      <c r="G24" s="13">
        <f t="shared" si="6"/>
        <v>5444</v>
      </c>
      <c r="H24" s="12">
        <v>4163</v>
      </c>
      <c r="I24" s="12">
        <v>8008</v>
      </c>
      <c r="J24" s="12">
        <v>5444</v>
      </c>
      <c r="K24" s="13">
        <v>351</v>
      </c>
      <c r="L24" s="97"/>
    </row>
    <row r="25" spans="1:12" ht="16.5">
      <c r="A25" s="17"/>
      <c r="B25" s="17"/>
      <c r="C25" s="18" t="s">
        <v>40</v>
      </c>
      <c r="D25" s="18" t="s">
        <v>41</v>
      </c>
      <c r="E25" s="12">
        <f t="shared" si="4"/>
        <v>3601</v>
      </c>
      <c r="F25" s="12">
        <f t="shared" si="5"/>
        <v>4296</v>
      </c>
      <c r="G25" s="13">
        <f t="shared" si="6"/>
        <v>4369</v>
      </c>
      <c r="H25" s="12">
        <v>3601</v>
      </c>
      <c r="I25" s="12">
        <v>4296</v>
      </c>
      <c r="J25" s="12">
        <v>4369</v>
      </c>
      <c r="K25" s="13">
        <v>9632</v>
      </c>
      <c r="L25" s="97"/>
    </row>
    <row r="26" spans="1:12">
      <c r="A26" s="17"/>
      <c r="B26" s="17"/>
      <c r="C26" s="18" t="s">
        <v>42</v>
      </c>
      <c r="D26" s="18" t="s">
        <v>43</v>
      </c>
      <c r="E26" s="12">
        <f t="shared" si="4"/>
        <v>164600</v>
      </c>
      <c r="F26" s="12">
        <f t="shared" si="5"/>
        <v>91007</v>
      </c>
      <c r="G26" s="13">
        <f t="shared" si="6"/>
        <v>94870</v>
      </c>
      <c r="H26" s="12">
        <v>164600</v>
      </c>
      <c r="I26" s="12">
        <v>91007</v>
      </c>
      <c r="J26" s="12">
        <v>94870</v>
      </c>
      <c r="K26" s="13">
        <v>35382</v>
      </c>
      <c r="L26" s="97"/>
    </row>
    <row r="27" spans="1:12">
      <c r="A27" s="17"/>
      <c r="B27" s="17"/>
      <c r="C27" s="18" t="s">
        <v>44</v>
      </c>
      <c r="D27" s="18" t="s">
        <v>45</v>
      </c>
      <c r="E27" s="12">
        <f t="shared" si="4"/>
        <v>0</v>
      </c>
      <c r="F27" s="12">
        <f t="shared" si="5"/>
        <v>0</v>
      </c>
      <c r="G27" s="13">
        <f t="shared" si="6"/>
        <v>3866</v>
      </c>
      <c r="H27" s="12">
        <v>0</v>
      </c>
      <c r="I27" s="12">
        <v>0</v>
      </c>
      <c r="J27" s="12">
        <v>3866</v>
      </c>
      <c r="K27" s="13">
        <v>0</v>
      </c>
      <c r="L27" s="97"/>
    </row>
    <row r="28" spans="1:12" s="48" customFormat="1">
      <c r="A28" s="53"/>
      <c r="B28" s="53"/>
      <c r="C28" s="56" t="s">
        <v>46</v>
      </c>
      <c r="D28" s="56" t="s">
        <v>47</v>
      </c>
      <c r="E28" s="77">
        <f>+E17+E5</f>
        <v>1262487</v>
      </c>
      <c r="F28" s="77">
        <f>I28</f>
        <v>1196583</v>
      </c>
      <c r="G28" s="98">
        <f>+G17+G5</f>
        <v>1398146</v>
      </c>
      <c r="H28" s="77">
        <f>+H17+H5</f>
        <v>1262487</v>
      </c>
      <c r="I28" s="77">
        <f>+I17+I5</f>
        <v>1196583</v>
      </c>
      <c r="J28" s="77">
        <f>J17+J5</f>
        <v>1398146</v>
      </c>
      <c r="K28" s="98">
        <f>K17+K5</f>
        <v>1525920</v>
      </c>
      <c r="L28" s="97"/>
    </row>
    <row r="29" spans="1:12" s="48" customFormat="1">
      <c r="A29" s="53"/>
      <c r="B29" s="53"/>
      <c r="C29" s="57" t="s">
        <v>48</v>
      </c>
      <c r="D29" s="57" t="s">
        <v>49</v>
      </c>
      <c r="E29" s="8">
        <f>H29</f>
        <v>443158</v>
      </c>
      <c r="F29" s="8">
        <f>I29</f>
        <v>318180</v>
      </c>
      <c r="G29" s="9">
        <f>J29</f>
        <v>335884</v>
      </c>
      <c r="H29" s="8">
        <f t="shared" ref="H29:K29" si="7">H35+H36</f>
        <v>443158</v>
      </c>
      <c r="I29" s="8">
        <f t="shared" si="7"/>
        <v>318180</v>
      </c>
      <c r="J29" s="8">
        <f>J35+J36</f>
        <v>335884</v>
      </c>
      <c r="K29" s="9">
        <f t="shared" si="7"/>
        <v>398638</v>
      </c>
      <c r="L29" s="97"/>
    </row>
    <row r="30" spans="1:12">
      <c r="A30" s="2"/>
      <c r="B30" s="2"/>
      <c r="C30" s="18" t="s">
        <v>50</v>
      </c>
      <c r="D30" s="18" t="s">
        <v>51</v>
      </c>
      <c r="E30" s="12">
        <f>H30</f>
        <v>33757</v>
      </c>
      <c r="F30" s="12">
        <f>I30</f>
        <v>33757</v>
      </c>
      <c r="G30" s="13">
        <f>J30</f>
        <v>33757</v>
      </c>
      <c r="H30" s="12">
        <v>33757</v>
      </c>
      <c r="I30" s="12">
        <v>33757</v>
      </c>
      <c r="J30" s="12">
        <v>33757</v>
      </c>
      <c r="K30" s="13">
        <v>33757</v>
      </c>
      <c r="L30" s="97"/>
    </row>
    <row r="31" spans="1:12">
      <c r="A31" s="2"/>
      <c r="B31" s="2"/>
      <c r="C31" s="18" t="s">
        <v>52</v>
      </c>
      <c r="D31" s="18" t="s">
        <v>53</v>
      </c>
      <c r="E31" s="12">
        <f t="shared" ref="E31:E36" si="8">H31</f>
        <v>41617</v>
      </c>
      <c r="F31" s="12">
        <f t="shared" ref="F31:F34" si="9">I31</f>
        <v>41617</v>
      </c>
      <c r="G31" s="13">
        <f t="shared" ref="G31:G35" si="10">J31</f>
        <v>41617</v>
      </c>
      <c r="H31" s="12">
        <v>41617</v>
      </c>
      <c r="I31" s="12">
        <v>41617</v>
      </c>
      <c r="J31" s="12">
        <v>41617</v>
      </c>
      <c r="K31" s="13">
        <v>41617</v>
      </c>
      <c r="L31" s="97"/>
    </row>
    <row r="32" spans="1:12">
      <c r="A32" s="2"/>
      <c r="B32" s="2"/>
      <c r="C32" s="18" t="s">
        <v>54</v>
      </c>
      <c r="D32" s="18" t="s">
        <v>55</v>
      </c>
      <c r="E32" s="12">
        <f t="shared" si="8"/>
        <v>21302</v>
      </c>
      <c r="F32" s="12">
        <f t="shared" si="9"/>
        <v>21179</v>
      </c>
      <c r="G32" s="13">
        <f t="shared" si="10"/>
        <v>88836</v>
      </c>
      <c r="H32" s="12">
        <v>21302</v>
      </c>
      <c r="I32" s="12">
        <v>21179</v>
      </c>
      <c r="J32" s="12">
        <v>88836</v>
      </c>
      <c r="K32" s="13">
        <v>107841</v>
      </c>
      <c r="L32" s="97"/>
    </row>
    <row r="33" spans="1:12" s="48" customFormat="1">
      <c r="A33" s="53"/>
      <c r="B33" s="53"/>
      <c r="C33" s="18" t="s">
        <v>56</v>
      </c>
      <c r="D33" s="18" t="s">
        <v>57</v>
      </c>
      <c r="E33" s="12">
        <f t="shared" si="8"/>
        <v>393407</v>
      </c>
      <c r="F33" s="12">
        <f t="shared" si="9"/>
        <v>266399</v>
      </c>
      <c r="G33" s="13">
        <f t="shared" si="10"/>
        <v>211025</v>
      </c>
      <c r="H33" s="12">
        <v>393407</v>
      </c>
      <c r="I33" s="12">
        <v>266399</v>
      </c>
      <c r="J33" s="12">
        <v>211025</v>
      </c>
      <c r="K33" s="13">
        <v>255915</v>
      </c>
      <c r="L33" s="97"/>
    </row>
    <row r="34" spans="1:12" s="48" customFormat="1">
      <c r="A34" s="53"/>
      <c r="B34" s="53"/>
      <c r="C34" s="18" t="s">
        <v>58</v>
      </c>
      <c r="D34" s="18" t="s">
        <v>59</v>
      </c>
      <c r="E34" s="12">
        <f t="shared" si="8"/>
        <v>-52499</v>
      </c>
      <c r="F34" s="12">
        <f t="shared" si="9"/>
        <v>-50419</v>
      </c>
      <c r="G34" s="13">
        <f t="shared" si="10"/>
        <v>-50105</v>
      </c>
      <c r="H34" s="12">
        <v>-52499</v>
      </c>
      <c r="I34" s="12">
        <v>-50419</v>
      </c>
      <c r="J34" s="12">
        <v>-50105</v>
      </c>
      <c r="K34" s="13">
        <v>-51872</v>
      </c>
      <c r="L34" s="97"/>
    </row>
    <row r="35" spans="1:12" s="48" customFormat="1" ht="18" customHeight="1">
      <c r="A35" s="53"/>
      <c r="B35" s="53"/>
      <c r="C35" s="110" t="s">
        <v>60</v>
      </c>
      <c r="D35" s="110" t="s">
        <v>61</v>
      </c>
      <c r="E35" s="8">
        <f t="shared" si="8"/>
        <v>437584</v>
      </c>
      <c r="F35" s="8">
        <f>I35</f>
        <v>312533</v>
      </c>
      <c r="G35" s="9">
        <f t="shared" si="10"/>
        <v>325130</v>
      </c>
      <c r="H35" s="8">
        <f t="shared" ref="H35:I35" si="11">SUM(H30:H34)</f>
        <v>437584</v>
      </c>
      <c r="I35" s="8">
        <f t="shared" si="11"/>
        <v>312533</v>
      </c>
      <c r="J35" s="8">
        <f>SUM(J30:J34)</f>
        <v>325130</v>
      </c>
      <c r="K35" s="9">
        <f>SUM(K30:K34)</f>
        <v>387258</v>
      </c>
      <c r="L35" s="97"/>
    </row>
    <row r="36" spans="1:12">
      <c r="A36" s="2"/>
      <c r="B36" s="2"/>
      <c r="C36" s="18" t="s">
        <v>62</v>
      </c>
      <c r="D36" s="18" t="s">
        <v>63</v>
      </c>
      <c r="E36" s="12">
        <f t="shared" si="8"/>
        <v>5574</v>
      </c>
      <c r="F36" s="12">
        <f>I36</f>
        <v>5647</v>
      </c>
      <c r="G36" s="13">
        <f>J36</f>
        <v>10754</v>
      </c>
      <c r="H36" s="12">
        <v>5574</v>
      </c>
      <c r="I36" s="12">
        <v>5647</v>
      </c>
      <c r="J36" s="12">
        <v>10754</v>
      </c>
      <c r="K36" s="13">
        <v>11380</v>
      </c>
      <c r="L36" s="97"/>
    </row>
    <row r="37" spans="1:12" s="48" customFormat="1">
      <c r="A37" s="53"/>
      <c r="B37" s="53"/>
      <c r="C37" s="57" t="s">
        <v>64</v>
      </c>
      <c r="D37" s="57" t="s">
        <v>65</v>
      </c>
      <c r="E37" s="8">
        <f>SUM(E38:E42)</f>
        <v>458197</v>
      </c>
      <c r="F37" s="8">
        <f>SUM(F38:F42)</f>
        <v>628448</v>
      </c>
      <c r="G37" s="9">
        <f>SUM(G38:G42)</f>
        <v>749132</v>
      </c>
      <c r="H37" s="8">
        <f>SUM(H38:H42)</f>
        <v>458197</v>
      </c>
      <c r="I37" s="8">
        <f t="shared" ref="I37:K37" si="12">SUM(I38:I42)</f>
        <v>628448</v>
      </c>
      <c r="J37" s="8">
        <f t="shared" si="12"/>
        <v>749132</v>
      </c>
      <c r="K37" s="9">
        <f t="shared" si="12"/>
        <v>754629</v>
      </c>
      <c r="L37" s="97"/>
    </row>
    <row r="38" spans="1:12">
      <c r="A38" s="2"/>
      <c r="B38" s="2"/>
      <c r="C38" s="18" t="s">
        <v>66</v>
      </c>
      <c r="D38" s="18" t="s">
        <v>67</v>
      </c>
      <c r="E38" s="12">
        <f>H38</f>
        <v>257824</v>
      </c>
      <c r="F38" s="12">
        <f>I38</f>
        <v>425670</v>
      </c>
      <c r="G38" s="13">
        <f>J38</f>
        <v>534539</v>
      </c>
      <c r="H38" s="12">
        <v>257824</v>
      </c>
      <c r="I38" s="12">
        <v>425670</v>
      </c>
      <c r="J38" s="12">
        <v>534539</v>
      </c>
      <c r="K38" s="13">
        <v>519935</v>
      </c>
      <c r="L38" s="97"/>
    </row>
    <row r="39" spans="1:12">
      <c r="A39" s="2"/>
      <c r="B39" s="2"/>
      <c r="C39" s="18" t="s">
        <v>68</v>
      </c>
      <c r="D39" s="18" t="s">
        <v>69</v>
      </c>
      <c r="E39" s="12">
        <f t="shared" ref="E39:E42" si="13">H39</f>
        <v>195813</v>
      </c>
      <c r="F39" s="12">
        <f>I39</f>
        <v>196744</v>
      </c>
      <c r="G39" s="13">
        <f t="shared" ref="G39:G42" si="14">J39</f>
        <v>203826</v>
      </c>
      <c r="H39" s="12">
        <v>195813</v>
      </c>
      <c r="I39" s="12">
        <v>196744</v>
      </c>
      <c r="J39" s="12">
        <v>203826</v>
      </c>
      <c r="K39" s="13">
        <v>220775</v>
      </c>
      <c r="L39" s="97"/>
    </row>
    <row r="40" spans="1:12">
      <c r="A40" s="2"/>
      <c r="B40" s="2"/>
      <c r="C40" s="18" t="s">
        <v>70</v>
      </c>
      <c r="D40" s="18" t="s">
        <v>71</v>
      </c>
      <c r="E40" s="12">
        <f t="shared" si="13"/>
        <v>1498</v>
      </c>
      <c r="F40" s="12">
        <f>I40</f>
        <v>2255</v>
      </c>
      <c r="G40" s="13">
        <f t="shared" si="14"/>
        <v>2797</v>
      </c>
      <c r="H40" s="12">
        <v>1498</v>
      </c>
      <c r="I40" s="12">
        <v>2255</v>
      </c>
      <c r="J40" s="12">
        <v>2797</v>
      </c>
      <c r="K40" s="13">
        <v>3246</v>
      </c>
      <c r="L40" s="97"/>
    </row>
    <row r="41" spans="1:12">
      <c r="A41" s="2"/>
      <c r="B41" s="2"/>
      <c r="C41" s="18" t="s">
        <v>72</v>
      </c>
      <c r="D41" s="18" t="s">
        <v>73</v>
      </c>
      <c r="E41" s="12">
        <f t="shared" si="13"/>
        <v>0</v>
      </c>
      <c r="F41" s="12">
        <f>I41</f>
        <v>0</v>
      </c>
      <c r="G41" s="13">
        <f t="shared" si="14"/>
        <v>3010</v>
      </c>
      <c r="H41" s="12">
        <v>0</v>
      </c>
      <c r="I41" s="12">
        <v>0</v>
      </c>
      <c r="J41" s="12">
        <v>3010</v>
      </c>
      <c r="K41" s="13">
        <v>6020</v>
      </c>
      <c r="L41" s="97"/>
    </row>
    <row r="42" spans="1:12" ht="12" customHeight="1">
      <c r="A42" s="2"/>
      <c r="B42" s="2"/>
      <c r="C42" s="18" t="s">
        <v>74</v>
      </c>
      <c r="D42" s="18" t="s">
        <v>75</v>
      </c>
      <c r="E42" s="12">
        <f t="shared" si="13"/>
        <v>3062</v>
      </c>
      <c r="F42" s="12">
        <f>I42</f>
        <v>3779</v>
      </c>
      <c r="G42" s="13">
        <f t="shared" si="14"/>
        <v>4960</v>
      </c>
      <c r="H42" s="12">
        <v>3062</v>
      </c>
      <c r="I42" s="12">
        <v>3779</v>
      </c>
      <c r="J42" s="12">
        <v>4960</v>
      </c>
      <c r="K42" s="13">
        <v>4653</v>
      </c>
      <c r="L42" s="97"/>
    </row>
    <row r="43" spans="1:12" s="48" customFormat="1">
      <c r="A43" s="53"/>
      <c r="B43" s="53"/>
      <c r="C43" s="57" t="s">
        <v>76</v>
      </c>
      <c r="D43" s="57" t="s">
        <v>77</v>
      </c>
      <c r="E43" s="8">
        <f>SUM(E44:E52)</f>
        <v>361132</v>
      </c>
      <c r="F43" s="8">
        <f>SUM(F44:F52)</f>
        <v>249955</v>
      </c>
      <c r="G43" s="9">
        <f>SUM(G44:G52)</f>
        <v>313130</v>
      </c>
      <c r="H43" s="8">
        <f>SUM(H44:H52)</f>
        <v>361132</v>
      </c>
      <c r="I43" s="8">
        <f t="shared" ref="I43:K43" si="15">SUM(I44:I52)</f>
        <v>249955</v>
      </c>
      <c r="J43" s="8">
        <f t="shared" si="15"/>
        <v>313130</v>
      </c>
      <c r="K43" s="9">
        <f t="shared" si="15"/>
        <v>372653</v>
      </c>
      <c r="L43" s="97"/>
    </row>
    <row r="44" spans="1:12">
      <c r="A44" s="2"/>
      <c r="B44" s="2"/>
      <c r="C44" s="18" t="s">
        <v>78</v>
      </c>
      <c r="D44" s="18" t="s">
        <v>79</v>
      </c>
      <c r="E44" s="12">
        <f>H44</f>
        <v>73500</v>
      </c>
      <c r="F44" s="12">
        <f>I44</f>
        <v>65116</v>
      </c>
      <c r="G44" s="13">
        <f>J44</f>
        <v>78340</v>
      </c>
      <c r="H44" s="12">
        <v>73500</v>
      </c>
      <c r="I44" s="12">
        <v>65116</v>
      </c>
      <c r="J44" s="12">
        <v>78340</v>
      </c>
      <c r="K44" s="13">
        <v>95062</v>
      </c>
      <c r="L44" s="97"/>
    </row>
    <row r="45" spans="1:12">
      <c r="A45" s="2"/>
      <c r="B45" s="2"/>
      <c r="C45" s="18" t="s">
        <v>66</v>
      </c>
      <c r="D45" s="18" t="s">
        <v>80</v>
      </c>
      <c r="E45" s="12">
        <f t="shared" ref="E45:E52" si="16">H45</f>
        <v>18235</v>
      </c>
      <c r="F45" s="12">
        <f t="shared" ref="F45:F52" si="17">I45</f>
        <v>868</v>
      </c>
      <c r="G45" s="13">
        <f t="shared" ref="G45:G52" si="18">J45</f>
        <v>555</v>
      </c>
      <c r="H45" s="12">
        <v>18235</v>
      </c>
      <c r="I45" s="12">
        <v>868</v>
      </c>
      <c r="J45" s="12">
        <v>555</v>
      </c>
      <c r="K45" s="13">
        <v>10308</v>
      </c>
      <c r="L45" s="97"/>
    </row>
    <row r="46" spans="1:12">
      <c r="A46" s="2"/>
      <c r="B46" s="2"/>
      <c r="C46" s="18" t="s">
        <v>68</v>
      </c>
      <c r="D46" s="18" t="s">
        <v>69</v>
      </c>
      <c r="E46" s="12">
        <f t="shared" si="16"/>
        <v>78955</v>
      </c>
      <c r="F46" s="12">
        <f t="shared" si="17"/>
        <v>97246</v>
      </c>
      <c r="G46" s="13">
        <f t="shared" si="18"/>
        <v>111575</v>
      </c>
      <c r="H46" s="12">
        <v>78955</v>
      </c>
      <c r="I46" s="12">
        <v>97246</v>
      </c>
      <c r="J46" s="12">
        <v>111575</v>
      </c>
      <c r="K46" s="13">
        <v>118693</v>
      </c>
      <c r="L46" s="97"/>
    </row>
    <row r="47" spans="1:12">
      <c r="A47" s="2"/>
      <c r="B47" s="2"/>
      <c r="C47" s="18" t="s">
        <v>81</v>
      </c>
      <c r="D47" s="18" t="s">
        <v>82</v>
      </c>
      <c r="E47" s="12">
        <f t="shared" si="16"/>
        <v>1263</v>
      </c>
      <c r="F47" s="12">
        <f t="shared" si="17"/>
        <v>1756</v>
      </c>
      <c r="G47" s="13">
        <f t="shared" si="18"/>
        <v>3560</v>
      </c>
      <c r="H47" s="12">
        <v>1263</v>
      </c>
      <c r="I47" s="12">
        <v>1756</v>
      </c>
      <c r="J47" s="12">
        <v>3560</v>
      </c>
      <c r="K47" s="13">
        <v>19365</v>
      </c>
      <c r="L47" s="97"/>
    </row>
    <row r="48" spans="1:12">
      <c r="A48" s="2"/>
      <c r="B48" s="2"/>
      <c r="C48" s="18" t="s">
        <v>83</v>
      </c>
      <c r="D48" s="18" t="s">
        <v>84</v>
      </c>
      <c r="E48" s="12">
        <f t="shared" si="16"/>
        <v>107881</v>
      </c>
      <c r="F48" s="12">
        <f t="shared" si="17"/>
        <v>0</v>
      </c>
      <c r="G48" s="13">
        <f t="shared" si="18"/>
        <v>2461</v>
      </c>
      <c r="H48" s="12">
        <v>107881</v>
      </c>
      <c r="I48" s="12">
        <v>0</v>
      </c>
      <c r="J48" s="12">
        <v>2461</v>
      </c>
      <c r="K48" s="13">
        <v>4508</v>
      </c>
      <c r="L48" s="97"/>
    </row>
    <row r="49" spans="1:12" s="48" customFormat="1">
      <c r="A49" s="53"/>
      <c r="B49" s="53"/>
      <c r="C49" s="18" t="s">
        <v>70</v>
      </c>
      <c r="D49" s="18" t="s">
        <v>71</v>
      </c>
      <c r="E49" s="12">
        <f t="shared" si="16"/>
        <v>41294</v>
      </c>
      <c r="F49" s="12">
        <f t="shared" si="17"/>
        <v>48766</v>
      </c>
      <c r="G49" s="13">
        <f t="shared" si="18"/>
        <v>55105</v>
      </c>
      <c r="H49" s="12">
        <v>41294</v>
      </c>
      <c r="I49" s="12">
        <v>48766</v>
      </c>
      <c r="J49" s="12">
        <v>55105</v>
      </c>
      <c r="K49" s="13">
        <v>61125</v>
      </c>
      <c r="L49" s="97"/>
    </row>
    <row r="50" spans="1:12">
      <c r="A50" s="2"/>
      <c r="B50" s="2"/>
      <c r="C50" s="18" t="s">
        <v>85</v>
      </c>
      <c r="D50" s="18" t="s">
        <v>86</v>
      </c>
      <c r="E50" s="12">
        <f t="shared" si="16"/>
        <v>27372</v>
      </c>
      <c r="F50" s="12">
        <f t="shared" si="17"/>
        <v>24892</v>
      </c>
      <c r="G50" s="13">
        <f t="shared" si="18"/>
        <v>32847</v>
      </c>
      <c r="H50" s="12">
        <v>27372</v>
      </c>
      <c r="I50" s="12">
        <v>24892</v>
      </c>
      <c r="J50" s="12">
        <v>32847</v>
      </c>
      <c r="K50" s="13">
        <v>49045</v>
      </c>
      <c r="L50" s="97"/>
    </row>
    <row r="51" spans="1:12">
      <c r="A51" s="2"/>
      <c r="B51" s="2"/>
      <c r="C51" s="18" t="s">
        <v>87</v>
      </c>
      <c r="D51" s="18" t="s">
        <v>75</v>
      </c>
      <c r="E51" s="12">
        <f t="shared" si="16"/>
        <v>12632</v>
      </c>
      <c r="F51" s="12">
        <f t="shared" si="17"/>
        <v>11311</v>
      </c>
      <c r="G51" s="13">
        <f t="shared" si="18"/>
        <v>26895</v>
      </c>
      <c r="H51" s="12">
        <v>12632</v>
      </c>
      <c r="I51" s="12">
        <v>11311</v>
      </c>
      <c r="J51" s="12">
        <v>26895</v>
      </c>
      <c r="K51" s="13">
        <v>14547</v>
      </c>
      <c r="L51" s="97"/>
    </row>
    <row r="52" spans="1:12" ht="16.5">
      <c r="A52" s="2"/>
      <c r="B52" s="2"/>
      <c r="C52" s="18" t="s">
        <v>88</v>
      </c>
      <c r="D52" s="18" t="s">
        <v>89</v>
      </c>
      <c r="E52" s="12">
        <f t="shared" si="16"/>
        <v>0</v>
      </c>
      <c r="F52" s="12">
        <f t="shared" si="17"/>
        <v>0</v>
      </c>
      <c r="G52" s="13">
        <f t="shared" si="18"/>
        <v>1792</v>
      </c>
      <c r="H52" s="12">
        <v>0</v>
      </c>
      <c r="I52" s="12">
        <v>0</v>
      </c>
      <c r="J52" s="12">
        <v>1792</v>
      </c>
      <c r="K52" s="13">
        <v>0</v>
      </c>
      <c r="L52" s="97"/>
    </row>
    <row r="53" spans="1:12" s="48" customFormat="1">
      <c r="A53" s="53"/>
      <c r="B53" s="53"/>
      <c r="C53" s="58" t="s">
        <v>90</v>
      </c>
      <c r="D53" s="58" t="s">
        <v>90</v>
      </c>
      <c r="E53" s="77">
        <f>+E43+E37+E29</f>
        <v>1262487</v>
      </c>
      <c r="F53" s="77">
        <f>+F43+F37+F29</f>
        <v>1196583</v>
      </c>
      <c r="G53" s="98">
        <f>+G43+G37+G29</f>
        <v>1398146</v>
      </c>
      <c r="H53" s="77">
        <f>+H43+H37+H29</f>
        <v>1262487</v>
      </c>
      <c r="I53" s="77">
        <f>+I43+I37+I29</f>
        <v>1196583</v>
      </c>
      <c r="J53" s="77">
        <f t="shared" ref="J53:K53" si="19">+J43+J37+J29</f>
        <v>1398146</v>
      </c>
      <c r="K53" s="98">
        <f t="shared" si="19"/>
        <v>1525920</v>
      </c>
      <c r="L53" s="97"/>
    </row>
    <row r="54" spans="1:12" ht="14.25" customHeight="1">
      <c r="D54" s="42" t="s">
        <v>91</v>
      </c>
      <c r="F54" s="81"/>
      <c r="G54" s="81"/>
      <c r="H54" s="81"/>
      <c r="I54" s="81"/>
      <c r="J54" s="81"/>
      <c r="K54" s="81"/>
    </row>
    <row r="55" spans="1:12" ht="14.25" customHeight="1">
      <c r="D55" s="42"/>
      <c r="H55" s="81"/>
    </row>
    <row r="56" spans="1:12" ht="14.25" customHeight="1">
      <c r="D56" s="42"/>
    </row>
    <row r="57" spans="1:12" ht="14.25" customHeight="1">
      <c r="D57" s="42"/>
    </row>
    <row r="58" spans="1:12" ht="14.25" customHeight="1">
      <c r="D58" s="82"/>
    </row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</sheetData>
  <mergeCells count="4">
    <mergeCell ref="H3:K3"/>
    <mergeCell ref="D3:D4"/>
    <mergeCell ref="E3:G3"/>
    <mergeCell ref="C3:C4"/>
  </mergeCells>
  <dataValidations count="1">
    <dataValidation type="decimal" allowBlank="1" showErrorMessage="1" errorTitle="Nieprawidłowa wartość" error="Dozwolone są wyłącznie wartości liczbowe" sqref="H7" xr:uid="{96239371-F5AA-42DB-AF63-9C6074C66157}">
      <formula1>-1000000000000</formula1>
      <formula2>1000000000000</formula2>
    </dataValidation>
  </dataValidations>
  <pageMargins left="0.27" right="0.33" top="0.74803149606299213" bottom="0.74803149606299213" header="0.31496062992125984" footer="0.31496062992125984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0E27-B00D-4F21-8D03-D9C83DE17983}">
  <sheetPr>
    <tabColor rgb="FF92D050"/>
  </sheetPr>
  <dimension ref="A1:P42"/>
  <sheetViews>
    <sheetView zoomScale="110" zoomScaleNormal="11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N30" sqref="N30"/>
    </sheetView>
  </sheetViews>
  <sheetFormatPr defaultRowHeight="14.25"/>
  <cols>
    <col min="1" max="1" width="3.5" style="104" customWidth="1"/>
    <col min="2" max="2" width="33.5" style="104" customWidth="1"/>
    <col min="3" max="3" width="48.125" customWidth="1"/>
    <col min="7" max="7" width="9" customWidth="1"/>
  </cols>
  <sheetData>
    <row r="1" spans="1:16" ht="77.25" customHeight="1">
      <c r="A1" s="99"/>
      <c r="B1" s="99"/>
      <c r="C1" s="2"/>
    </row>
    <row r="2" spans="1:16">
      <c r="A2" s="99"/>
      <c r="B2" s="99"/>
      <c r="C2" s="2"/>
      <c r="G2" s="81"/>
      <c r="H2" s="81"/>
      <c r="I2" s="81"/>
      <c r="J2" s="81"/>
      <c r="K2" s="81"/>
    </row>
    <row r="3" spans="1:16" ht="24.75">
      <c r="A3" s="99"/>
      <c r="B3" s="50" t="s">
        <v>92</v>
      </c>
      <c r="C3" s="50" t="s">
        <v>93</v>
      </c>
      <c r="D3" s="134"/>
      <c r="E3" s="134"/>
      <c r="F3" s="136"/>
      <c r="G3" s="134"/>
      <c r="H3" s="134"/>
      <c r="I3" s="134"/>
      <c r="J3" s="134"/>
      <c r="K3" s="134"/>
      <c r="L3" s="76"/>
      <c r="M3" s="76"/>
      <c r="N3" s="76"/>
      <c r="O3" s="76"/>
      <c r="P3" s="76"/>
    </row>
    <row r="4" spans="1:16">
      <c r="A4" s="99"/>
      <c r="B4" s="51"/>
      <c r="C4" s="51"/>
      <c r="D4" s="43">
        <v>2021</v>
      </c>
      <c r="E4" s="43">
        <v>2022</v>
      </c>
      <c r="F4" s="94">
        <v>2023</v>
      </c>
      <c r="G4" s="95">
        <v>44561</v>
      </c>
      <c r="H4" s="95">
        <v>44926</v>
      </c>
      <c r="I4" s="95">
        <v>45199</v>
      </c>
      <c r="J4" s="95">
        <v>45291</v>
      </c>
      <c r="K4" s="95">
        <v>45565</v>
      </c>
      <c r="L4" s="106"/>
      <c r="M4" s="76"/>
      <c r="N4" s="76"/>
      <c r="O4" s="76"/>
      <c r="P4" s="76"/>
    </row>
    <row r="5" spans="1:16">
      <c r="A5" s="100" t="s">
        <v>94</v>
      </c>
      <c r="B5" s="93" t="s">
        <v>95</v>
      </c>
      <c r="C5" s="93" t="s">
        <v>96</v>
      </c>
      <c r="D5" s="96">
        <f t="shared" ref="D5:E9" si="0">G5</f>
        <v>1847954</v>
      </c>
      <c r="E5" s="16">
        <f t="shared" si="0"/>
        <v>1444243</v>
      </c>
      <c r="F5" s="83">
        <f>J5</f>
        <v>1597029</v>
      </c>
      <c r="G5" s="96">
        <f t="shared" ref="G5:J5" si="1">G6+G7</f>
        <v>1847954</v>
      </c>
      <c r="H5" s="96">
        <f t="shared" si="1"/>
        <v>1444243</v>
      </c>
      <c r="I5" s="96">
        <f t="shared" si="1"/>
        <v>1189794</v>
      </c>
      <c r="J5" s="96">
        <f t="shared" si="1"/>
        <v>1597029</v>
      </c>
      <c r="K5" s="11">
        <f>K6+K7</f>
        <v>1459780</v>
      </c>
      <c r="L5" s="106"/>
      <c r="M5" s="106"/>
      <c r="N5" s="106"/>
      <c r="O5" s="76"/>
      <c r="P5" s="76"/>
    </row>
    <row r="6" spans="1:16">
      <c r="A6" s="101" t="s">
        <v>97</v>
      </c>
      <c r="B6" s="111" t="s">
        <v>98</v>
      </c>
      <c r="C6" s="111" t="s">
        <v>99</v>
      </c>
      <c r="D6" s="14">
        <f t="shared" si="0"/>
        <v>1842776</v>
      </c>
      <c r="E6" s="14">
        <f t="shared" si="0"/>
        <v>1435584</v>
      </c>
      <c r="F6" s="15">
        <f>J6</f>
        <v>1587979</v>
      </c>
      <c r="G6" s="14">
        <v>1842776</v>
      </c>
      <c r="H6" s="14">
        <v>1435584</v>
      </c>
      <c r="I6" s="14">
        <v>1179632</v>
      </c>
      <c r="J6" s="14">
        <v>1587979</v>
      </c>
      <c r="K6" s="15">
        <v>1444866</v>
      </c>
      <c r="L6" s="106"/>
      <c r="M6" s="106"/>
      <c r="N6" s="106"/>
      <c r="O6" s="76"/>
      <c r="P6" s="76"/>
    </row>
    <row r="7" spans="1:16">
      <c r="A7" s="101" t="s">
        <v>100</v>
      </c>
      <c r="B7" s="111" t="s">
        <v>101</v>
      </c>
      <c r="C7" s="111" t="s">
        <v>102</v>
      </c>
      <c r="D7" s="14">
        <f t="shared" si="0"/>
        <v>5178</v>
      </c>
      <c r="E7" s="14">
        <f t="shared" si="0"/>
        <v>8659</v>
      </c>
      <c r="F7" s="15">
        <f>J7</f>
        <v>9050</v>
      </c>
      <c r="G7" s="84">
        <v>5178</v>
      </c>
      <c r="H7" s="14">
        <v>8659</v>
      </c>
      <c r="I7" s="14">
        <v>10162</v>
      </c>
      <c r="J7" s="14">
        <v>9050</v>
      </c>
      <c r="K7" s="15">
        <v>14914</v>
      </c>
      <c r="L7" s="106"/>
      <c r="M7" s="106"/>
      <c r="N7" s="106"/>
      <c r="O7" s="76"/>
      <c r="P7" s="76"/>
    </row>
    <row r="8" spans="1:16">
      <c r="A8" s="101" t="s">
        <v>103</v>
      </c>
      <c r="B8" s="86" t="s">
        <v>104</v>
      </c>
      <c r="C8" s="86" t="s">
        <v>105</v>
      </c>
      <c r="D8" s="113">
        <f t="shared" si="0"/>
        <v>-1160117</v>
      </c>
      <c r="E8" s="113">
        <f t="shared" si="0"/>
        <v>-1201302</v>
      </c>
      <c r="F8" s="118">
        <f>J8</f>
        <v>-1362769</v>
      </c>
      <c r="G8" s="113">
        <f t="shared" ref="G8:I8" si="2">SUM(G9:G17)</f>
        <v>-1160117</v>
      </c>
      <c r="H8" s="113">
        <f t="shared" si="2"/>
        <v>-1201302</v>
      </c>
      <c r="I8" s="113">
        <f t="shared" si="2"/>
        <v>-1008342</v>
      </c>
      <c r="J8" s="113">
        <f>SUM(J9:J17)</f>
        <v>-1362769</v>
      </c>
      <c r="K8" s="118">
        <f>SUM(K9:K17)</f>
        <v>-1200208</v>
      </c>
      <c r="L8" s="106"/>
      <c r="M8" s="106"/>
      <c r="N8" s="106"/>
      <c r="O8" s="76"/>
      <c r="P8" s="76"/>
    </row>
    <row r="9" spans="1:16">
      <c r="A9" s="101" t="s">
        <v>106</v>
      </c>
      <c r="B9" s="87" t="s">
        <v>107</v>
      </c>
      <c r="C9" s="87" t="s">
        <v>108</v>
      </c>
      <c r="D9" s="114">
        <f t="shared" si="0"/>
        <v>-113838</v>
      </c>
      <c r="E9" s="114">
        <f t="shared" si="0"/>
        <v>-125863</v>
      </c>
      <c r="F9" s="115">
        <f>J9</f>
        <v>-147245</v>
      </c>
      <c r="G9" s="114">
        <v>-113838</v>
      </c>
      <c r="H9" s="114">
        <v>-125863</v>
      </c>
      <c r="I9" s="114">
        <v>-108630</v>
      </c>
      <c r="J9" s="114">
        <v>-147245</v>
      </c>
      <c r="K9" s="115">
        <v>-118419</v>
      </c>
      <c r="L9" s="106"/>
      <c r="M9" s="106"/>
      <c r="N9" s="106"/>
      <c r="O9" s="76"/>
      <c r="P9" s="76"/>
    </row>
    <row r="10" spans="1:16">
      <c r="A10" s="101" t="s">
        <v>109</v>
      </c>
      <c r="B10" s="87" t="s">
        <v>110</v>
      </c>
      <c r="C10" s="87" t="s">
        <v>111</v>
      </c>
      <c r="D10" s="114">
        <f t="shared" ref="D10:D17" si="3">G10</f>
        <v>-378726</v>
      </c>
      <c r="E10" s="114">
        <f>H10</f>
        <v>-328359</v>
      </c>
      <c r="F10" s="115">
        <f t="shared" ref="F10:F17" si="4">J10</f>
        <v>-352986</v>
      </c>
      <c r="G10" s="114">
        <v>-378726</v>
      </c>
      <c r="H10" s="114">
        <v>-328359</v>
      </c>
      <c r="I10" s="114">
        <v>-264277</v>
      </c>
      <c r="J10" s="114">
        <v>-352986</v>
      </c>
      <c r="K10" s="115">
        <v>-311195</v>
      </c>
      <c r="L10" s="106"/>
      <c r="M10" s="106"/>
      <c r="N10" s="106"/>
      <c r="O10" s="76"/>
      <c r="P10" s="76"/>
    </row>
    <row r="11" spans="1:16">
      <c r="A11" s="101" t="s">
        <v>112</v>
      </c>
      <c r="B11" s="87" t="s">
        <v>113</v>
      </c>
      <c r="C11" s="87" t="s">
        <v>114</v>
      </c>
      <c r="D11" s="114">
        <f t="shared" si="3"/>
        <v>-139690</v>
      </c>
      <c r="E11" s="114">
        <f t="shared" ref="E11:E17" si="5">H11</f>
        <v>-165765</v>
      </c>
      <c r="F11" s="115">
        <f t="shared" si="4"/>
        <v>-193341</v>
      </c>
      <c r="G11" s="114">
        <v>-139690</v>
      </c>
      <c r="H11" s="114">
        <v>-165765</v>
      </c>
      <c r="I11" s="114">
        <v>-139237</v>
      </c>
      <c r="J11" s="114">
        <v>-193341</v>
      </c>
      <c r="K11" s="115">
        <v>-181108</v>
      </c>
      <c r="L11" s="106"/>
      <c r="M11" s="106"/>
      <c r="N11" s="106"/>
      <c r="O11" s="76"/>
      <c r="P11" s="76"/>
    </row>
    <row r="12" spans="1:16">
      <c r="A12" s="101" t="s">
        <v>115</v>
      </c>
      <c r="B12" s="87" t="s">
        <v>116</v>
      </c>
      <c r="C12" s="87" t="s">
        <v>117</v>
      </c>
      <c r="D12" s="114">
        <f t="shared" si="3"/>
        <v>-482705</v>
      </c>
      <c r="E12" s="114">
        <f t="shared" si="5"/>
        <v>-531368</v>
      </c>
      <c r="F12" s="115">
        <f t="shared" si="4"/>
        <v>-621171</v>
      </c>
      <c r="G12" s="114">
        <v>-482705</v>
      </c>
      <c r="H12" s="114">
        <v>-531368</v>
      </c>
      <c r="I12" s="114">
        <v>-459755</v>
      </c>
      <c r="J12" s="114">
        <v>-621171</v>
      </c>
      <c r="K12" s="115">
        <v>-555214</v>
      </c>
      <c r="L12" s="106"/>
      <c r="M12" s="106"/>
      <c r="N12" s="106"/>
      <c r="O12" s="76"/>
      <c r="P12" s="76"/>
    </row>
    <row r="13" spans="1:16">
      <c r="A13" s="101" t="s">
        <v>118</v>
      </c>
      <c r="B13" s="87" t="s">
        <v>119</v>
      </c>
      <c r="C13" s="87" t="s">
        <v>120</v>
      </c>
      <c r="D13" s="114">
        <f t="shared" si="3"/>
        <v>-15084</v>
      </c>
      <c r="E13" s="114">
        <f t="shared" si="5"/>
        <v>-19883</v>
      </c>
      <c r="F13" s="115">
        <f t="shared" si="4"/>
        <v>-19185</v>
      </c>
      <c r="G13" s="114">
        <v>-15084</v>
      </c>
      <c r="H13" s="114">
        <v>-19883</v>
      </c>
      <c r="I13" s="114">
        <v>-15072</v>
      </c>
      <c r="J13" s="114">
        <v>-19185</v>
      </c>
      <c r="K13" s="115">
        <v>-15593</v>
      </c>
      <c r="L13" s="106"/>
      <c r="M13" s="106"/>
      <c r="N13" s="106"/>
      <c r="O13" s="76"/>
      <c r="P13" s="76"/>
    </row>
    <row r="14" spans="1:16">
      <c r="A14" s="101" t="s">
        <v>121</v>
      </c>
      <c r="B14" s="87" t="s">
        <v>122</v>
      </c>
      <c r="C14" s="87" t="s">
        <v>123</v>
      </c>
      <c r="D14" s="114">
        <f t="shared" si="3"/>
        <v>-8055</v>
      </c>
      <c r="E14" s="114">
        <f t="shared" si="5"/>
        <v>-10708</v>
      </c>
      <c r="F14" s="115">
        <f t="shared" si="4"/>
        <v>-12444</v>
      </c>
      <c r="G14" s="114">
        <v>-8055</v>
      </c>
      <c r="H14" s="114">
        <v>-10708</v>
      </c>
      <c r="I14" s="114">
        <v>-7904</v>
      </c>
      <c r="J14" s="114">
        <v>-12444</v>
      </c>
      <c r="K14" s="115">
        <v>-7464</v>
      </c>
      <c r="L14" s="106"/>
      <c r="M14" s="106"/>
      <c r="N14" s="106"/>
      <c r="O14" s="76"/>
      <c r="P14" s="76"/>
    </row>
    <row r="15" spans="1:16">
      <c r="A15" s="101"/>
      <c r="B15" s="87" t="s">
        <v>124</v>
      </c>
      <c r="C15" s="87" t="s">
        <v>125</v>
      </c>
      <c r="D15" s="114">
        <f t="shared" si="3"/>
        <v>-19699</v>
      </c>
      <c r="E15" s="114">
        <f t="shared" si="5"/>
        <v>-5916</v>
      </c>
      <c r="F15" s="115">
        <f t="shared" si="4"/>
        <v>-8194</v>
      </c>
      <c r="G15" s="114">
        <v>-19699</v>
      </c>
      <c r="H15" s="114">
        <v>-5916</v>
      </c>
      <c r="I15" s="114">
        <v>-5603</v>
      </c>
      <c r="J15" s="114">
        <v>-8194</v>
      </c>
      <c r="K15" s="115">
        <v>-6503</v>
      </c>
      <c r="L15" s="106"/>
      <c r="M15" s="106"/>
      <c r="N15" s="106"/>
      <c r="O15" s="76"/>
      <c r="P15" s="76"/>
    </row>
    <row r="16" spans="1:16" ht="18" customHeight="1">
      <c r="A16" s="101"/>
      <c r="B16" s="87" t="s">
        <v>126</v>
      </c>
      <c r="C16" s="87" t="s">
        <v>127</v>
      </c>
      <c r="D16" s="114">
        <f t="shared" si="3"/>
        <v>-1211</v>
      </c>
      <c r="E16" s="114">
        <f t="shared" si="5"/>
        <v>-384</v>
      </c>
      <c r="F16" s="115">
        <f t="shared" si="4"/>
        <v>-3146</v>
      </c>
      <c r="G16" s="114">
        <v>-1211</v>
      </c>
      <c r="H16" s="114">
        <v>-384</v>
      </c>
      <c r="I16" s="114">
        <v>-2123</v>
      </c>
      <c r="J16" s="114">
        <v>-3146</v>
      </c>
      <c r="K16" s="115">
        <v>-560</v>
      </c>
      <c r="L16" s="106"/>
      <c r="M16" s="106"/>
      <c r="N16" s="106"/>
      <c r="O16" s="76"/>
      <c r="P16" s="76"/>
    </row>
    <row r="17" spans="1:16">
      <c r="A17" s="101" t="s">
        <v>128</v>
      </c>
      <c r="B17" s="87" t="s">
        <v>129</v>
      </c>
      <c r="C17" s="87" t="s">
        <v>130</v>
      </c>
      <c r="D17" s="114">
        <f t="shared" si="3"/>
        <v>-1109</v>
      </c>
      <c r="E17" s="114">
        <f t="shared" si="5"/>
        <v>-13056</v>
      </c>
      <c r="F17" s="115">
        <f t="shared" si="4"/>
        <v>-5057</v>
      </c>
      <c r="G17" s="114">
        <v>-1109</v>
      </c>
      <c r="H17" s="114">
        <v>-13056</v>
      </c>
      <c r="I17" s="114">
        <v>-5741</v>
      </c>
      <c r="J17" s="114">
        <v>-5057</v>
      </c>
      <c r="K17" s="115">
        <v>-4152</v>
      </c>
      <c r="L17" s="106"/>
      <c r="M17" s="106"/>
      <c r="N17" s="106"/>
      <c r="O17" s="76"/>
      <c r="P17" s="76"/>
    </row>
    <row r="18" spans="1:16">
      <c r="A18" s="100" t="s">
        <v>131</v>
      </c>
      <c r="B18" s="86" t="s">
        <v>132</v>
      </c>
      <c r="C18" s="86" t="s">
        <v>133</v>
      </c>
      <c r="D18" s="8">
        <f>G18</f>
        <v>687837</v>
      </c>
      <c r="E18" s="8">
        <f>H18</f>
        <v>242941</v>
      </c>
      <c r="F18" s="9">
        <f t="shared" ref="F18:F26" si="6">J18</f>
        <v>234260</v>
      </c>
      <c r="G18" s="8">
        <f>G5+G8</f>
        <v>687837</v>
      </c>
      <c r="H18" s="8">
        <f t="shared" ref="H18:K18" si="7">H5+H8</f>
        <v>242941</v>
      </c>
      <c r="I18" s="8">
        <f t="shared" si="7"/>
        <v>181452</v>
      </c>
      <c r="J18" s="8">
        <f t="shared" si="7"/>
        <v>234260</v>
      </c>
      <c r="K18" s="9">
        <f t="shared" si="7"/>
        <v>259572</v>
      </c>
      <c r="L18" s="106"/>
      <c r="M18" s="106"/>
      <c r="N18" s="106"/>
      <c r="O18" s="76"/>
      <c r="P18" s="76"/>
    </row>
    <row r="19" spans="1:16">
      <c r="A19" s="100" t="s">
        <v>134</v>
      </c>
      <c r="B19" s="88" t="s">
        <v>135</v>
      </c>
      <c r="C19" s="88" t="s">
        <v>136</v>
      </c>
      <c r="D19" s="14">
        <f>G19</f>
        <v>26860</v>
      </c>
      <c r="E19" s="14">
        <f>H19</f>
        <v>20338</v>
      </c>
      <c r="F19" s="15">
        <f t="shared" si="6"/>
        <v>2523</v>
      </c>
      <c r="G19" s="14">
        <v>26860</v>
      </c>
      <c r="H19" s="14">
        <v>20338</v>
      </c>
      <c r="I19" s="14">
        <v>2337</v>
      </c>
      <c r="J19" s="14">
        <v>2523</v>
      </c>
      <c r="K19" s="15">
        <v>6312</v>
      </c>
      <c r="L19" s="106"/>
      <c r="M19" s="106"/>
      <c r="N19" s="106"/>
      <c r="O19" s="76"/>
      <c r="P19" s="76"/>
    </row>
    <row r="20" spans="1:16">
      <c r="A20" s="100" t="s">
        <v>137</v>
      </c>
      <c r="B20" s="88" t="s">
        <v>138</v>
      </c>
      <c r="C20" s="88" t="s">
        <v>139</v>
      </c>
      <c r="D20" s="114">
        <f t="shared" ref="D20:D26" si="8">G20</f>
        <v>-24132</v>
      </c>
      <c r="E20" s="114">
        <f t="shared" ref="E20:E22" si="9">H20</f>
        <v>-32871</v>
      </c>
      <c r="F20" s="115">
        <f t="shared" si="6"/>
        <v>-58281</v>
      </c>
      <c r="G20" s="114">
        <v>-24132</v>
      </c>
      <c r="H20" s="114">
        <v>-32871</v>
      </c>
      <c r="I20" s="114">
        <v>-46077</v>
      </c>
      <c r="J20" s="114">
        <v>-58281</v>
      </c>
      <c r="K20" s="115">
        <v>-43124</v>
      </c>
      <c r="L20" s="106"/>
      <c r="M20" s="106"/>
      <c r="N20" s="106"/>
      <c r="O20" s="76"/>
      <c r="P20" s="76"/>
    </row>
    <row r="21" spans="1:16" ht="16.5">
      <c r="A21" s="100" t="s">
        <v>140</v>
      </c>
      <c r="B21" s="89" t="s">
        <v>141</v>
      </c>
      <c r="C21" s="89" t="s">
        <v>142</v>
      </c>
      <c r="D21" s="114">
        <f t="shared" si="8"/>
        <v>0</v>
      </c>
      <c r="E21" s="114">
        <f t="shared" si="9"/>
        <v>-9923</v>
      </c>
      <c r="F21" s="115">
        <f t="shared" si="6"/>
        <v>-4944</v>
      </c>
      <c r="G21" s="114">
        <v>0</v>
      </c>
      <c r="H21" s="114">
        <v>-9923</v>
      </c>
      <c r="I21" s="114">
        <v>-2440</v>
      </c>
      <c r="J21" s="114">
        <v>-4944</v>
      </c>
      <c r="K21" s="115"/>
      <c r="L21" s="106"/>
      <c r="M21" s="106"/>
      <c r="N21" s="106"/>
      <c r="O21" s="76"/>
      <c r="P21" s="76"/>
    </row>
    <row r="22" spans="1:16" ht="18" customHeight="1">
      <c r="A22" s="100" t="s">
        <v>143</v>
      </c>
      <c r="B22" s="89" t="s">
        <v>144</v>
      </c>
      <c r="C22" s="89" t="s">
        <v>145</v>
      </c>
      <c r="D22" s="14">
        <f t="shared" si="8"/>
        <v>9348</v>
      </c>
      <c r="E22" s="14">
        <f t="shared" si="9"/>
        <v>1363</v>
      </c>
      <c r="F22" s="15">
        <f t="shared" si="6"/>
        <v>59</v>
      </c>
      <c r="G22" s="114">
        <v>9348</v>
      </c>
      <c r="H22" s="114">
        <v>1363</v>
      </c>
      <c r="I22" s="114">
        <v>-887</v>
      </c>
      <c r="J22" s="114">
        <v>59</v>
      </c>
      <c r="K22" s="115">
        <v>2040</v>
      </c>
      <c r="L22" s="106"/>
      <c r="M22" s="106"/>
      <c r="N22" s="106"/>
      <c r="O22" s="76"/>
      <c r="P22" s="76"/>
    </row>
    <row r="23" spans="1:16">
      <c r="A23" s="100" t="s">
        <v>146</v>
      </c>
      <c r="B23" s="86" t="s">
        <v>147</v>
      </c>
      <c r="C23" s="86" t="s">
        <v>148</v>
      </c>
      <c r="D23" s="8">
        <f t="shared" si="8"/>
        <v>699913</v>
      </c>
      <c r="E23" s="8">
        <f>H23</f>
        <v>221848</v>
      </c>
      <c r="F23" s="9">
        <f t="shared" si="6"/>
        <v>173617</v>
      </c>
      <c r="G23" s="8">
        <f>SUM(G18:G22)</f>
        <v>699913</v>
      </c>
      <c r="H23" s="8">
        <f t="shared" ref="H23:K23" si="10">SUM(H18:H22)</f>
        <v>221848</v>
      </c>
      <c r="I23" s="8">
        <f t="shared" si="10"/>
        <v>134385</v>
      </c>
      <c r="J23" s="8">
        <f t="shared" si="10"/>
        <v>173617</v>
      </c>
      <c r="K23" s="9">
        <f t="shared" si="10"/>
        <v>224800</v>
      </c>
      <c r="L23" s="106"/>
      <c r="M23" s="106"/>
      <c r="N23" s="106"/>
      <c r="O23" s="76"/>
      <c r="P23" s="76"/>
    </row>
    <row r="24" spans="1:16">
      <c r="A24" s="100" t="s">
        <v>149</v>
      </c>
      <c r="B24" s="89" t="s">
        <v>150</v>
      </c>
      <c r="C24" s="89" t="s">
        <v>151</v>
      </c>
      <c r="D24" s="114">
        <f t="shared" si="8"/>
        <v>-137479</v>
      </c>
      <c r="E24" s="114">
        <f>H24</f>
        <v>-50188</v>
      </c>
      <c r="F24" s="115">
        <f t="shared" si="6"/>
        <v>-43629</v>
      </c>
      <c r="G24" s="114">
        <v>-137479</v>
      </c>
      <c r="H24" s="114">
        <v>-50188</v>
      </c>
      <c r="I24" s="114">
        <v>-35495</v>
      </c>
      <c r="J24" s="114">
        <v>-43629</v>
      </c>
      <c r="K24" s="115">
        <v>-48793</v>
      </c>
      <c r="L24" s="106"/>
      <c r="M24" s="106"/>
      <c r="N24" s="106"/>
      <c r="O24" s="76"/>
      <c r="P24" s="76"/>
    </row>
    <row r="25" spans="1:16">
      <c r="A25" s="100" t="s">
        <v>152</v>
      </c>
      <c r="B25" s="86" t="s">
        <v>153</v>
      </c>
      <c r="C25" s="86" t="s">
        <v>154</v>
      </c>
      <c r="D25" s="8">
        <f t="shared" si="8"/>
        <v>562434</v>
      </c>
      <c r="E25" s="8">
        <f>H25</f>
        <v>171660</v>
      </c>
      <c r="F25" s="9">
        <f t="shared" si="6"/>
        <v>129988</v>
      </c>
      <c r="G25" s="8">
        <f>G23+G24</f>
        <v>562434</v>
      </c>
      <c r="H25" s="8">
        <f t="shared" ref="H25:K25" si="11">H23+H24</f>
        <v>171660</v>
      </c>
      <c r="I25" s="8">
        <f t="shared" si="11"/>
        <v>98890</v>
      </c>
      <c r="J25" s="8">
        <f t="shared" si="11"/>
        <v>129988</v>
      </c>
      <c r="K25" s="9">
        <f t="shared" si="11"/>
        <v>176007</v>
      </c>
      <c r="L25" s="106"/>
      <c r="M25" s="106"/>
      <c r="N25" s="106"/>
      <c r="O25" s="76"/>
      <c r="P25" s="76"/>
    </row>
    <row r="26" spans="1:16">
      <c r="A26" s="100"/>
      <c r="B26" s="112" t="s">
        <v>155</v>
      </c>
      <c r="C26" s="112" t="s">
        <v>156</v>
      </c>
      <c r="D26" s="28">
        <f t="shared" si="8"/>
        <v>557791</v>
      </c>
      <c r="E26" s="28">
        <f>H26</f>
        <v>167415</v>
      </c>
      <c r="F26" s="31">
        <f t="shared" si="6"/>
        <v>123430</v>
      </c>
      <c r="G26" s="78">
        <v>557791</v>
      </c>
      <c r="H26" s="28">
        <v>167415</v>
      </c>
      <c r="I26" s="28">
        <v>94014</v>
      </c>
      <c r="J26" s="28">
        <v>123430</v>
      </c>
      <c r="K26" s="31">
        <v>169553</v>
      </c>
      <c r="L26" s="106"/>
      <c r="M26" s="106"/>
      <c r="N26" s="106"/>
      <c r="O26" s="76"/>
      <c r="P26" s="76"/>
    </row>
    <row r="27" spans="1:16">
      <c r="A27" s="100"/>
      <c r="B27" s="86" t="s">
        <v>157</v>
      </c>
      <c r="C27" s="86" t="s">
        <v>158</v>
      </c>
      <c r="D27" s="8"/>
      <c r="E27" s="8"/>
      <c r="F27" s="9"/>
      <c r="G27" s="8"/>
      <c r="H27" s="8"/>
      <c r="I27" s="8"/>
      <c r="J27" s="8"/>
      <c r="K27" s="9"/>
      <c r="L27" s="106"/>
      <c r="M27" s="106"/>
      <c r="N27" s="106"/>
      <c r="O27" s="76"/>
      <c r="P27" s="76"/>
    </row>
    <row r="28" spans="1:16" ht="16.5">
      <c r="A28" s="100"/>
      <c r="B28" s="89" t="s">
        <v>159</v>
      </c>
      <c r="C28" s="89" t="s">
        <v>160</v>
      </c>
      <c r="D28" s="116"/>
      <c r="E28" s="116"/>
      <c r="F28" s="117">
        <f>J28</f>
        <v>-770</v>
      </c>
      <c r="G28" s="116"/>
      <c r="H28" s="116"/>
      <c r="I28" s="116"/>
      <c r="J28" s="116">
        <v>-770</v>
      </c>
      <c r="K28" s="117"/>
      <c r="L28" s="106"/>
      <c r="M28" s="106"/>
      <c r="N28" s="106"/>
      <c r="O28" s="76"/>
      <c r="P28" s="76"/>
    </row>
    <row r="29" spans="1:16">
      <c r="A29" s="100"/>
      <c r="B29" s="89" t="s">
        <v>150</v>
      </c>
      <c r="C29" s="89" t="s">
        <v>161</v>
      </c>
      <c r="D29" s="116"/>
      <c r="E29" s="116"/>
      <c r="F29" s="117">
        <f>J29</f>
        <v>146</v>
      </c>
      <c r="G29" s="116"/>
      <c r="H29" s="116"/>
      <c r="I29" s="116"/>
      <c r="J29" s="116">
        <v>146</v>
      </c>
      <c r="K29" s="117"/>
      <c r="L29" s="106"/>
      <c r="M29" s="106"/>
      <c r="N29" s="106"/>
      <c r="O29" s="76"/>
      <c r="P29" s="76"/>
    </row>
    <row r="30" spans="1:16" ht="16.5">
      <c r="A30" s="100"/>
      <c r="B30" s="89" t="s">
        <v>162</v>
      </c>
      <c r="C30" s="89" t="s">
        <v>163</v>
      </c>
      <c r="D30" s="116"/>
      <c r="E30" s="116"/>
      <c r="F30" s="117">
        <f>J30</f>
        <v>0</v>
      </c>
      <c r="G30" s="116">
        <v>-5811</v>
      </c>
      <c r="H30" s="116"/>
      <c r="I30" s="116"/>
      <c r="J30" s="116"/>
      <c r="K30" s="117"/>
      <c r="L30" s="106"/>
      <c r="M30" s="106"/>
      <c r="N30" s="106"/>
      <c r="O30" s="76"/>
      <c r="P30" s="76"/>
    </row>
    <row r="31" spans="1:16">
      <c r="A31" s="100"/>
      <c r="B31" s="89" t="s">
        <v>150</v>
      </c>
      <c r="C31" s="89" t="s">
        <v>161</v>
      </c>
      <c r="D31" s="116"/>
      <c r="E31" s="116"/>
      <c r="F31" s="117">
        <f>J31</f>
        <v>0</v>
      </c>
      <c r="G31" s="116">
        <v>1104</v>
      </c>
      <c r="H31" s="116"/>
      <c r="I31" s="116"/>
      <c r="J31" s="116"/>
      <c r="K31" s="117"/>
      <c r="L31" s="106"/>
      <c r="M31" s="106"/>
      <c r="N31" s="106"/>
      <c r="O31" s="76"/>
      <c r="P31" s="76"/>
    </row>
    <row r="32" spans="1:16" ht="16.5">
      <c r="A32" s="100"/>
      <c r="B32" s="86" t="s">
        <v>164</v>
      </c>
      <c r="C32" s="86" t="s">
        <v>165</v>
      </c>
      <c r="D32" s="116">
        <f t="shared" ref="D32:E32" si="12">SUM(D28:D31)</f>
        <v>0</v>
      </c>
      <c r="E32" s="116">
        <f t="shared" si="12"/>
        <v>0</v>
      </c>
      <c r="F32" s="117">
        <f>SUM(F28:F31)</f>
        <v>-624</v>
      </c>
      <c r="G32" s="116">
        <f t="shared" ref="G32:K32" si="13">SUM(G28:G31)</f>
        <v>-4707</v>
      </c>
      <c r="H32" s="116">
        <f t="shared" si="13"/>
        <v>0</v>
      </c>
      <c r="I32" s="116">
        <f t="shared" si="13"/>
        <v>0</v>
      </c>
      <c r="J32" s="116">
        <f t="shared" si="13"/>
        <v>-624</v>
      </c>
      <c r="K32" s="117">
        <f t="shared" si="13"/>
        <v>0</v>
      </c>
      <c r="L32" s="106"/>
      <c r="M32" s="106"/>
      <c r="N32" s="106"/>
      <c r="O32" s="76"/>
      <c r="P32" s="76"/>
    </row>
    <row r="33" spans="1:16">
      <c r="A33" s="100"/>
      <c r="B33" s="86" t="s">
        <v>166</v>
      </c>
      <c r="C33" s="86" t="s">
        <v>167</v>
      </c>
      <c r="D33" s="116">
        <f>D32</f>
        <v>0</v>
      </c>
      <c r="E33" s="116">
        <f>E32</f>
        <v>0</v>
      </c>
      <c r="F33" s="117">
        <f>F32</f>
        <v>-624</v>
      </c>
      <c r="G33" s="116">
        <f t="shared" ref="G33:K33" si="14">G32</f>
        <v>-4707</v>
      </c>
      <c r="H33" s="116">
        <f t="shared" si="14"/>
        <v>0</v>
      </c>
      <c r="I33" s="116">
        <f t="shared" si="14"/>
        <v>0</v>
      </c>
      <c r="J33" s="116">
        <f t="shared" si="14"/>
        <v>-624</v>
      </c>
      <c r="K33" s="117">
        <f t="shared" si="14"/>
        <v>0</v>
      </c>
      <c r="L33" s="106"/>
      <c r="M33" s="106"/>
      <c r="N33" s="106"/>
      <c r="O33" s="76"/>
      <c r="P33" s="76"/>
    </row>
    <row r="34" spans="1:16">
      <c r="A34" s="100"/>
      <c r="B34" s="86" t="s">
        <v>168</v>
      </c>
      <c r="C34" s="86" t="s">
        <v>169</v>
      </c>
      <c r="D34" s="8">
        <f>SUM(D35:D36)</f>
        <v>557727</v>
      </c>
      <c r="E34" s="8">
        <f t="shared" ref="E34:F34" si="15">SUM(E35:E36)</f>
        <v>171659.99839999946</v>
      </c>
      <c r="F34" s="9">
        <f t="shared" si="15"/>
        <v>129364</v>
      </c>
      <c r="G34" s="8">
        <f>SUM(G35:G36)</f>
        <v>557727</v>
      </c>
      <c r="H34" s="8">
        <f t="shared" ref="H34:K34" si="16">SUM(H35:H36)</f>
        <v>171659.99839999946</v>
      </c>
      <c r="I34" s="8">
        <f t="shared" si="16"/>
        <v>98889.997199999401</v>
      </c>
      <c r="J34" s="8">
        <f t="shared" si="16"/>
        <v>129364</v>
      </c>
      <c r="K34" s="9">
        <f t="shared" si="16"/>
        <v>176006.9971999994</v>
      </c>
      <c r="L34" s="106"/>
      <c r="M34" s="106"/>
      <c r="N34" s="106"/>
      <c r="O34" s="76"/>
      <c r="P34" s="76"/>
    </row>
    <row r="35" spans="1:16">
      <c r="A35" s="100"/>
      <c r="B35" s="89" t="s">
        <v>170</v>
      </c>
      <c r="C35" s="89" t="s">
        <v>171</v>
      </c>
      <c r="D35" s="8">
        <f>G35</f>
        <v>553084</v>
      </c>
      <c r="E35" s="8">
        <f>H35</f>
        <v>167414.99839999946</v>
      </c>
      <c r="F35" s="9">
        <f>J35</f>
        <v>122806</v>
      </c>
      <c r="G35" s="8">
        <v>553084</v>
      </c>
      <c r="H35" s="8">
        <v>167414.99839999946</v>
      </c>
      <c r="I35" s="8">
        <v>94013.997199999401</v>
      </c>
      <c r="J35" s="8">
        <v>122806</v>
      </c>
      <c r="K35" s="9">
        <v>169552.9971999994</v>
      </c>
      <c r="L35" s="106"/>
      <c r="M35" s="106"/>
      <c r="N35" s="106"/>
      <c r="O35" s="76"/>
      <c r="P35" s="76"/>
    </row>
    <row r="36" spans="1:16">
      <c r="A36" s="102"/>
      <c r="B36" s="112" t="s">
        <v>172</v>
      </c>
      <c r="C36" s="112" t="s">
        <v>173</v>
      </c>
      <c r="D36" s="8">
        <f>G36</f>
        <v>4643</v>
      </c>
      <c r="E36" s="8">
        <f>H36</f>
        <v>4245</v>
      </c>
      <c r="F36" s="108">
        <f>J36</f>
        <v>6558</v>
      </c>
      <c r="G36" s="90">
        <v>4643</v>
      </c>
      <c r="H36" s="90">
        <v>4245</v>
      </c>
      <c r="I36" s="90">
        <v>4876</v>
      </c>
      <c r="J36" s="90">
        <v>6558</v>
      </c>
      <c r="K36" s="108">
        <v>6454</v>
      </c>
      <c r="L36" s="106"/>
      <c r="M36" s="106"/>
      <c r="N36" s="106"/>
      <c r="O36" s="76"/>
      <c r="P36" s="76"/>
    </row>
    <row r="37" spans="1:16">
      <c r="A37" s="102"/>
      <c r="B37" s="102"/>
      <c r="C37" s="137" t="s">
        <v>91</v>
      </c>
      <c r="D37" s="137"/>
      <c r="E37" s="137"/>
      <c r="F37" s="137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>
      <c r="A38" s="102"/>
      <c r="B38" s="102"/>
      <c r="C38" s="40"/>
      <c r="D38" s="76"/>
      <c r="E38" s="76"/>
      <c r="F38" s="76"/>
      <c r="G38" s="76"/>
      <c r="H38" s="107"/>
      <c r="I38" s="107"/>
      <c r="J38" s="107"/>
      <c r="K38" s="107"/>
      <c r="L38" s="76"/>
      <c r="M38" s="76"/>
      <c r="N38" s="76"/>
      <c r="O38" s="76"/>
      <c r="P38" s="76"/>
    </row>
    <row r="39" spans="1:16">
      <c r="A39" s="102"/>
      <c r="B39" s="102"/>
      <c r="C39" s="135"/>
      <c r="D39" s="135"/>
      <c r="E39" s="135"/>
      <c r="F39" s="135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>
      <c r="A40" s="103"/>
      <c r="B40" s="103"/>
      <c r="C40" s="135"/>
      <c r="D40" s="135"/>
      <c r="E40" s="135"/>
      <c r="F40" s="135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>
      <c r="A41" s="103"/>
      <c r="B41" s="103"/>
      <c r="C41" s="135"/>
      <c r="D41" s="135"/>
      <c r="E41" s="135"/>
      <c r="F41" s="135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>
      <c r="A42" s="103"/>
      <c r="B42" s="103"/>
      <c r="C42" s="91"/>
      <c r="D42" s="92"/>
      <c r="E42" s="92"/>
      <c r="F42" s="92"/>
      <c r="G42" s="76"/>
      <c r="H42" s="76"/>
      <c r="I42" s="76"/>
      <c r="J42" s="76"/>
      <c r="K42" s="76"/>
      <c r="L42" s="76"/>
      <c r="M42" s="76"/>
      <c r="N42" s="76"/>
      <c r="O42" s="76"/>
      <c r="P42" s="76"/>
    </row>
  </sheetData>
  <mergeCells count="6">
    <mergeCell ref="G3:K3"/>
    <mergeCell ref="C41:F41"/>
    <mergeCell ref="D3:F3"/>
    <mergeCell ref="C37:F37"/>
    <mergeCell ref="C39:F39"/>
    <mergeCell ref="C40:F40"/>
  </mergeCells>
  <dataValidations disablePrompts="1" count="1">
    <dataValidation type="decimal" allowBlank="1" showErrorMessage="1" errorTitle="Nieprawidłowa wartość" error="Dozwolone są wyłącznie wartości liczbowe" sqref="G7" xr:uid="{48C4AFD9-56BD-436D-B59A-4E0FCEEBBACE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60"/>
  <sheetViews>
    <sheetView zoomScale="115" zoomScaleNormal="115" workbookViewId="0">
      <selection activeCell="J9" sqref="J9"/>
    </sheetView>
  </sheetViews>
  <sheetFormatPr defaultColWidth="9" defaultRowHeight="14.25"/>
  <cols>
    <col min="1" max="1" width="3.625" customWidth="1"/>
    <col min="2" max="2" width="33.625" customWidth="1"/>
    <col min="3" max="3" width="50.25" customWidth="1"/>
    <col min="4" max="6" width="9" customWidth="1"/>
    <col min="7" max="7" width="7.625" style="48" customWidth="1"/>
    <col min="8" max="8" width="11.75" style="48" customWidth="1"/>
  </cols>
  <sheetData>
    <row r="1" spans="1:8" ht="57" customHeight="1">
      <c r="A1" s="2"/>
      <c r="B1" s="2"/>
      <c r="C1" s="2"/>
      <c r="D1" s="26"/>
      <c r="E1" s="26"/>
      <c r="F1" s="26"/>
      <c r="G1" s="52"/>
      <c r="H1" s="52"/>
    </row>
    <row r="2" spans="1:8">
      <c r="A2" s="2"/>
      <c r="B2" s="2"/>
      <c r="C2" s="2"/>
      <c r="D2" s="140" t="s">
        <v>325</v>
      </c>
      <c r="E2" s="141"/>
      <c r="F2" s="142"/>
      <c r="G2" s="138" t="s">
        <v>324</v>
      </c>
      <c r="H2" s="139"/>
    </row>
    <row r="3" spans="1:8" ht="34.5" customHeight="1">
      <c r="A3" s="2"/>
      <c r="B3" s="143" t="s">
        <v>174</v>
      </c>
      <c r="C3" s="146" t="s">
        <v>175</v>
      </c>
      <c r="D3" s="140" t="s">
        <v>176</v>
      </c>
      <c r="E3" s="141"/>
      <c r="F3" s="142"/>
      <c r="G3" s="147" t="s">
        <v>177</v>
      </c>
      <c r="H3" s="148"/>
    </row>
    <row r="4" spans="1:8">
      <c r="A4" s="2"/>
      <c r="B4" s="144"/>
      <c r="C4" s="140"/>
      <c r="D4" s="80">
        <v>2021</v>
      </c>
      <c r="E4" s="6">
        <v>2022</v>
      </c>
      <c r="F4" s="7">
        <v>2023</v>
      </c>
      <c r="G4" s="6">
        <v>2023</v>
      </c>
      <c r="H4" s="7">
        <v>2024</v>
      </c>
    </row>
    <row r="5" spans="1:8">
      <c r="A5" s="61"/>
      <c r="B5" s="62" t="s">
        <v>147</v>
      </c>
      <c r="C5" s="62" t="s">
        <v>178</v>
      </c>
      <c r="D5" s="120">
        <v>699913</v>
      </c>
      <c r="E5" s="121">
        <v>221848</v>
      </c>
      <c r="F5" s="122">
        <v>173617</v>
      </c>
      <c r="G5" s="121">
        <v>134385</v>
      </c>
      <c r="H5" s="122">
        <v>224800</v>
      </c>
    </row>
    <row r="6" spans="1:8" ht="16.5">
      <c r="A6" s="61"/>
      <c r="B6" s="59" t="s">
        <v>179</v>
      </c>
      <c r="C6" s="59" t="s">
        <v>180</v>
      </c>
      <c r="D6" s="123">
        <f>SUM(D7:D14)</f>
        <v>35219</v>
      </c>
      <c r="E6" s="116">
        <f t="shared" ref="E6:F6" si="0">SUM(E7:E14)</f>
        <v>-18062</v>
      </c>
      <c r="F6" s="117">
        <f t="shared" si="0"/>
        <v>169432</v>
      </c>
      <c r="G6" s="116">
        <f>SUM(G7:G14)</f>
        <v>119735</v>
      </c>
      <c r="H6" s="117">
        <f>SUM(H7:H14)</f>
        <v>111379</v>
      </c>
    </row>
    <row r="7" spans="1:8" ht="16.5">
      <c r="A7" s="2"/>
      <c r="B7" s="45" t="s">
        <v>181</v>
      </c>
      <c r="C7" s="45" t="s">
        <v>142</v>
      </c>
      <c r="D7" s="124">
        <v>0</v>
      </c>
      <c r="E7" s="125">
        <v>9923</v>
      </c>
      <c r="F7" s="126">
        <v>4944</v>
      </c>
      <c r="G7" s="125">
        <v>2440</v>
      </c>
      <c r="H7" s="126">
        <v>0</v>
      </c>
    </row>
    <row r="8" spans="1:8" ht="16.5">
      <c r="A8" s="2"/>
      <c r="B8" s="45" t="s">
        <v>182</v>
      </c>
      <c r="C8" s="45" t="s">
        <v>145</v>
      </c>
      <c r="D8" s="124">
        <v>-9591</v>
      </c>
      <c r="E8" s="125">
        <v>-1363</v>
      </c>
      <c r="F8" s="126">
        <v>-59</v>
      </c>
      <c r="G8" s="125">
        <v>887</v>
      </c>
      <c r="H8" s="126">
        <v>-2040</v>
      </c>
    </row>
    <row r="9" spans="1:8">
      <c r="A9" s="2"/>
      <c r="B9" s="45" t="s">
        <v>183</v>
      </c>
      <c r="C9" s="45" t="s">
        <v>108</v>
      </c>
      <c r="D9" s="124">
        <v>113838</v>
      </c>
      <c r="E9" s="125">
        <v>125863</v>
      </c>
      <c r="F9" s="126">
        <v>147245</v>
      </c>
      <c r="G9" s="125">
        <v>108630</v>
      </c>
      <c r="H9" s="126">
        <v>118419</v>
      </c>
    </row>
    <row r="10" spans="1:8">
      <c r="A10" s="2"/>
      <c r="B10" s="45" t="s">
        <v>184</v>
      </c>
      <c r="C10" s="45" t="s">
        <v>185</v>
      </c>
      <c r="D10" s="124">
        <v>1541</v>
      </c>
      <c r="E10" s="125">
        <v>-1185</v>
      </c>
      <c r="F10" s="126">
        <v>-4499</v>
      </c>
      <c r="G10" s="125">
        <v>-4352</v>
      </c>
      <c r="H10" s="126">
        <v>-4920</v>
      </c>
    </row>
    <row r="11" spans="1:8">
      <c r="A11" s="2"/>
      <c r="B11" s="45" t="s">
        <v>186</v>
      </c>
      <c r="C11" s="45" t="s">
        <v>187</v>
      </c>
      <c r="D11" s="124">
        <v>-46</v>
      </c>
      <c r="E11" s="125">
        <v>-16</v>
      </c>
      <c r="F11" s="126">
        <v>0</v>
      </c>
      <c r="G11" s="125">
        <v>-67</v>
      </c>
      <c r="H11" s="126">
        <v>-80</v>
      </c>
    </row>
    <row r="12" spans="1:8">
      <c r="A12" s="2"/>
      <c r="B12" s="45" t="s">
        <v>188</v>
      </c>
      <c r="C12" s="45" t="s">
        <v>189</v>
      </c>
      <c r="D12" s="124">
        <v>-3190</v>
      </c>
      <c r="E12" s="125">
        <v>13286</v>
      </c>
      <c r="F12" s="126">
        <v>57026</v>
      </c>
      <c r="G12" s="125">
        <v>48319</v>
      </c>
      <c r="H12" s="126">
        <v>39564</v>
      </c>
    </row>
    <row r="13" spans="1:8">
      <c r="A13" s="2"/>
      <c r="B13" s="45" t="s">
        <v>190</v>
      </c>
      <c r="C13" s="45" t="s">
        <v>191</v>
      </c>
      <c r="D13" s="124">
        <v>-71321</v>
      </c>
      <c r="E13" s="125">
        <v>-166960</v>
      </c>
      <c r="F13" s="126">
        <v>-36745</v>
      </c>
      <c r="G13" s="125">
        <v>-37262</v>
      </c>
      <c r="H13" s="126">
        <v>-40335</v>
      </c>
    </row>
    <row r="14" spans="1:8">
      <c r="A14" s="2"/>
      <c r="B14" s="45" t="s">
        <v>192</v>
      </c>
      <c r="C14" s="45" t="s">
        <v>193</v>
      </c>
      <c r="D14" s="124">
        <v>3988</v>
      </c>
      <c r="E14" s="125">
        <v>2390</v>
      </c>
      <c r="F14" s="126">
        <v>1520</v>
      </c>
      <c r="G14" s="125">
        <v>1140</v>
      </c>
      <c r="H14" s="126">
        <v>771</v>
      </c>
    </row>
    <row r="15" spans="1:8">
      <c r="A15" s="2"/>
      <c r="B15" s="59" t="s">
        <v>194</v>
      </c>
      <c r="C15" s="59" t="s">
        <v>195</v>
      </c>
      <c r="D15" s="123">
        <f>SUM(D16:D20)</f>
        <v>3386</v>
      </c>
      <c r="E15" s="116">
        <f t="shared" ref="E15:F15" si="1">SUM(E16:E20)</f>
        <v>80098</v>
      </c>
      <c r="F15" s="117">
        <f t="shared" si="1"/>
        <v>-7083</v>
      </c>
      <c r="G15" s="116">
        <f>SUM(G16:G20)</f>
        <v>-23789</v>
      </c>
      <c r="H15" s="117">
        <f>SUM(H16:H20)</f>
        <v>-15536</v>
      </c>
    </row>
    <row r="16" spans="1:8" ht="16.5">
      <c r="A16" s="2"/>
      <c r="B16" s="119" t="s">
        <v>196</v>
      </c>
      <c r="C16" s="119" t="s">
        <v>197</v>
      </c>
      <c r="D16" s="124">
        <v>-20464</v>
      </c>
      <c r="E16" s="125">
        <v>79436</v>
      </c>
      <c r="F16" s="126">
        <v>-25652</v>
      </c>
      <c r="G16" s="125">
        <v>-36574</v>
      </c>
      <c r="H16" s="126">
        <v>-45320</v>
      </c>
    </row>
    <row r="17" spans="1:8">
      <c r="A17" s="2"/>
      <c r="B17" s="119" t="s">
        <v>198</v>
      </c>
      <c r="C17" s="119" t="s">
        <v>199</v>
      </c>
      <c r="D17" s="124">
        <v>12770</v>
      </c>
      <c r="E17" s="125">
        <v>11716</v>
      </c>
      <c r="F17" s="126">
        <v>-3048</v>
      </c>
      <c r="G17" s="125">
        <v>-1851</v>
      </c>
      <c r="H17" s="126">
        <v>-4864</v>
      </c>
    </row>
    <row r="18" spans="1:8" ht="16.5">
      <c r="A18" s="2"/>
      <c r="B18" s="119" t="s">
        <v>200</v>
      </c>
      <c r="C18" s="119" t="s">
        <v>201</v>
      </c>
      <c r="D18" s="124">
        <v>11828</v>
      </c>
      <c r="E18" s="125">
        <v>-9066</v>
      </c>
      <c r="F18" s="126">
        <v>21198</v>
      </c>
      <c r="G18" s="125">
        <v>19354</v>
      </c>
      <c r="H18" s="126">
        <v>38772</v>
      </c>
    </row>
    <row r="19" spans="1:8">
      <c r="A19" s="2"/>
      <c r="B19" s="119" t="s">
        <v>202</v>
      </c>
      <c r="C19" s="119" t="s">
        <v>203</v>
      </c>
      <c r="D19" s="124">
        <v>-748</v>
      </c>
      <c r="E19" s="125">
        <v>-1988</v>
      </c>
      <c r="F19" s="126">
        <v>419</v>
      </c>
      <c r="G19" s="125">
        <v>-4718</v>
      </c>
      <c r="H19" s="126">
        <v>-4124</v>
      </c>
    </row>
    <row r="20" spans="1:8">
      <c r="A20" s="2"/>
      <c r="B20" s="119" t="s">
        <v>204</v>
      </c>
      <c r="C20" s="119" t="s">
        <v>205</v>
      </c>
      <c r="D20" s="124">
        <v>0</v>
      </c>
      <c r="E20" s="125">
        <v>0</v>
      </c>
      <c r="F20" s="126">
        <v>0</v>
      </c>
      <c r="G20" s="125">
        <v>0</v>
      </c>
      <c r="H20" s="126">
        <v>0</v>
      </c>
    </row>
    <row r="21" spans="1:8">
      <c r="A21" s="2"/>
      <c r="B21" s="59" t="s">
        <v>206</v>
      </c>
      <c r="C21" s="59" t="s">
        <v>207</v>
      </c>
      <c r="D21" s="123">
        <f>D5+D6+D15</f>
        <v>738518</v>
      </c>
      <c r="E21" s="116">
        <f t="shared" ref="E21:F21" si="2">E5+E6+E15</f>
        <v>283884</v>
      </c>
      <c r="F21" s="117">
        <f t="shared" si="2"/>
        <v>335966</v>
      </c>
      <c r="G21" s="116">
        <f>G5+G6+G15</f>
        <v>230331</v>
      </c>
      <c r="H21" s="117">
        <f>H5+H6+H15</f>
        <v>320643</v>
      </c>
    </row>
    <row r="22" spans="1:8">
      <c r="A22" s="2"/>
      <c r="B22" s="59" t="s">
        <v>208</v>
      </c>
      <c r="C22" s="59" t="s">
        <v>209</v>
      </c>
      <c r="D22" s="123"/>
      <c r="E22" s="116"/>
      <c r="F22" s="117"/>
      <c r="G22" s="116"/>
      <c r="H22" s="117"/>
    </row>
    <row r="23" spans="1:8" ht="16.5">
      <c r="A23" s="63"/>
      <c r="B23" s="45" t="s">
        <v>210</v>
      </c>
      <c r="C23" s="45" t="s">
        <v>211</v>
      </c>
      <c r="D23" s="124">
        <v>2466</v>
      </c>
      <c r="E23" s="125">
        <v>1898</v>
      </c>
      <c r="F23" s="126">
        <v>2757</v>
      </c>
      <c r="G23" s="125">
        <v>2653</v>
      </c>
      <c r="H23" s="126">
        <v>2383</v>
      </c>
    </row>
    <row r="24" spans="1:8" ht="16.5">
      <c r="A24" s="2"/>
      <c r="B24" s="45" t="s">
        <v>212</v>
      </c>
      <c r="C24" s="45" t="s">
        <v>213</v>
      </c>
      <c r="D24" s="124">
        <v>-131579</v>
      </c>
      <c r="E24" s="125">
        <v>-89368</v>
      </c>
      <c r="F24" s="126">
        <v>-81306</v>
      </c>
      <c r="G24" s="125">
        <v>-54133</v>
      </c>
      <c r="H24" s="126">
        <v>-99340</v>
      </c>
    </row>
    <row r="25" spans="1:8">
      <c r="A25" s="2"/>
      <c r="B25" s="45" t="s">
        <v>214</v>
      </c>
      <c r="C25" s="45" t="s">
        <v>215</v>
      </c>
      <c r="D25" s="124">
        <v>0</v>
      </c>
      <c r="E25" s="125">
        <v>0</v>
      </c>
      <c r="F25" s="126">
        <v>0</v>
      </c>
      <c r="G25" s="125">
        <v>0</v>
      </c>
      <c r="H25" s="126">
        <v>3</v>
      </c>
    </row>
    <row r="26" spans="1:8" ht="16.5">
      <c r="A26" s="2"/>
      <c r="B26" s="45" t="s">
        <v>216</v>
      </c>
      <c r="C26" s="45" t="s">
        <v>217</v>
      </c>
      <c r="D26" s="124">
        <v>-33118</v>
      </c>
      <c r="E26" s="125">
        <v>-20232</v>
      </c>
      <c r="F26" s="126">
        <v>-52480</v>
      </c>
      <c r="G26" s="125">
        <v>-50550</v>
      </c>
      <c r="H26" s="126">
        <v>-15286</v>
      </c>
    </row>
    <row r="27" spans="1:8">
      <c r="A27" s="2"/>
      <c r="B27" s="45" t="s">
        <v>218</v>
      </c>
      <c r="C27" s="45" t="s">
        <v>219</v>
      </c>
      <c r="D27" s="124">
        <v>-21610</v>
      </c>
      <c r="E27" s="125">
        <v>-1023</v>
      </c>
      <c r="F27" s="126">
        <v>-40899</v>
      </c>
      <c r="G27" s="125">
        <v>-40899</v>
      </c>
      <c r="H27" s="126">
        <v>-13254</v>
      </c>
    </row>
    <row r="28" spans="1:8">
      <c r="A28" s="2"/>
      <c r="B28" s="45" t="s">
        <v>220</v>
      </c>
      <c r="C28" s="45" t="s">
        <v>221</v>
      </c>
      <c r="D28" s="124">
        <v>0</v>
      </c>
      <c r="E28" s="125">
        <v>0</v>
      </c>
      <c r="F28" s="126">
        <v>0</v>
      </c>
      <c r="G28" s="125">
        <v>0</v>
      </c>
      <c r="H28" s="126">
        <v>177</v>
      </c>
    </row>
    <row r="29" spans="1:8" ht="16.5">
      <c r="A29" s="2"/>
      <c r="B29" s="45" t="s">
        <v>222</v>
      </c>
      <c r="C29" s="45" t="s">
        <v>223</v>
      </c>
      <c r="D29" s="124">
        <v>5</v>
      </c>
      <c r="E29" s="125">
        <v>-300</v>
      </c>
      <c r="F29" s="126">
        <v>439</v>
      </c>
      <c r="G29" s="125">
        <v>125</v>
      </c>
      <c r="H29" s="126">
        <v>0</v>
      </c>
    </row>
    <row r="30" spans="1:8" ht="14.25" customHeight="1">
      <c r="A30" s="2"/>
      <c r="B30" s="45" t="s">
        <v>224</v>
      </c>
      <c r="C30" s="45" t="s">
        <v>225</v>
      </c>
      <c r="D30" s="124">
        <v>201</v>
      </c>
      <c r="E30" s="125">
        <v>15</v>
      </c>
      <c r="F30" s="126">
        <v>0</v>
      </c>
      <c r="G30" s="125">
        <v>0</v>
      </c>
      <c r="H30" s="126">
        <v>0</v>
      </c>
    </row>
    <row r="31" spans="1:8">
      <c r="A31" s="2"/>
      <c r="B31" s="45" t="s">
        <v>226</v>
      </c>
      <c r="C31" s="45" t="s">
        <v>227</v>
      </c>
      <c r="D31" s="124">
        <v>1302</v>
      </c>
      <c r="E31" s="125">
        <v>7332</v>
      </c>
      <c r="F31" s="126">
        <v>0</v>
      </c>
      <c r="G31" s="125">
        <v>0</v>
      </c>
      <c r="H31" s="126">
        <v>1131</v>
      </c>
    </row>
    <row r="32" spans="1:8">
      <c r="A32" s="2"/>
      <c r="B32" s="45" t="s">
        <v>228</v>
      </c>
      <c r="C32" s="45" t="s">
        <v>229</v>
      </c>
      <c r="D32" s="124">
        <v>100</v>
      </c>
      <c r="E32" s="125">
        <v>10</v>
      </c>
      <c r="F32" s="126">
        <v>0</v>
      </c>
      <c r="G32" s="125">
        <v>0</v>
      </c>
      <c r="H32" s="126">
        <v>184</v>
      </c>
    </row>
    <row r="33" spans="1:8">
      <c r="A33" s="2"/>
      <c r="B33" s="45" t="s">
        <v>230</v>
      </c>
      <c r="C33" s="45" t="s">
        <v>231</v>
      </c>
      <c r="D33" s="124">
        <v>0</v>
      </c>
      <c r="E33" s="125">
        <v>0</v>
      </c>
      <c r="F33" s="126">
        <v>0</v>
      </c>
      <c r="G33" s="125">
        <v>0</v>
      </c>
      <c r="H33" s="126">
        <v>-19000</v>
      </c>
    </row>
    <row r="34" spans="1:8">
      <c r="A34" s="2"/>
      <c r="B34" s="45" t="s">
        <v>232</v>
      </c>
      <c r="C34" s="45" t="s">
        <v>233</v>
      </c>
      <c r="D34" s="124">
        <v>3200</v>
      </c>
      <c r="E34" s="125">
        <v>0</v>
      </c>
      <c r="F34" s="126">
        <v>0</v>
      </c>
      <c r="G34" s="125">
        <v>0</v>
      </c>
      <c r="H34" s="126">
        <v>0</v>
      </c>
    </row>
    <row r="35" spans="1:8">
      <c r="A35" s="2"/>
      <c r="B35" s="45" t="s">
        <v>234</v>
      </c>
      <c r="C35" s="45" t="s">
        <v>235</v>
      </c>
      <c r="D35" s="124">
        <v>0</v>
      </c>
      <c r="E35" s="125">
        <v>299</v>
      </c>
      <c r="F35" s="126">
        <v>0</v>
      </c>
      <c r="G35" s="125">
        <v>0</v>
      </c>
      <c r="H35" s="126">
        <v>0</v>
      </c>
    </row>
    <row r="36" spans="1:8">
      <c r="A36" s="2"/>
      <c r="B36" s="59" t="s">
        <v>236</v>
      </c>
      <c r="C36" s="59" t="s">
        <v>237</v>
      </c>
      <c r="D36" s="123">
        <f>SUM(D23:D35)</f>
        <v>-179033</v>
      </c>
      <c r="E36" s="116">
        <f t="shared" ref="E36:F36" si="3">SUM(E23:E35)</f>
        <v>-101369</v>
      </c>
      <c r="F36" s="117">
        <f t="shared" si="3"/>
        <v>-171489</v>
      </c>
      <c r="G36" s="123">
        <f>SUM(G23:G35)</f>
        <v>-142804</v>
      </c>
      <c r="H36" s="117">
        <f>SUM(H23:H35)</f>
        <v>-143002</v>
      </c>
    </row>
    <row r="37" spans="1:8">
      <c r="A37" s="61"/>
      <c r="B37" s="59" t="s">
        <v>238</v>
      </c>
      <c r="C37" s="59" t="s">
        <v>239</v>
      </c>
      <c r="D37" s="123"/>
      <c r="E37" s="116"/>
      <c r="F37" s="117"/>
      <c r="G37" s="116"/>
      <c r="H37" s="117"/>
    </row>
    <row r="38" spans="1:8">
      <c r="A38" s="105"/>
      <c r="B38" s="45" t="s">
        <v>240</v>
      </c>
      <c r="C38" s="45" t="s">
        <v>241</v>
      </c>
      <c r="D38" s="124">
        <v>18</v>
      </c>
      <c r="E38" s="125">
        <v>71</v>
      </c>
      <c r="F38" s="126">
        <v>2217</v>
      </c>
      <c r="G38" s="125">
        <v>2289</v>
      </c>
      <c r="H38" s="126">
        <v>763</v>
      </c>
    </row>
    <row r="39" spans="1:8">
      <c r="A39" s="105"/>
      <c r="B39" s="45" t="s">
        <v>242</v>
      </c>
      <c r="C39" s="45" t="s">
        <v>243</v>
      </c>
      <c r="D39" s="124">
        <v>-13213</v>
      </c>
      <c r="E39" s="125">
        <v>-219</v>
      </c>
      <c r="F39" s="126">
        <v>-1553</v>
      </c>
      <c r="G39" s="125">
        <v>-1553</v>
      </c>
      <c r="H39" s="126">
        <v>-2765</v>
      </c>
    </row>
    <row r="40" spans="1:8">
      <c r="A40" s="2"/>
      <c r="B40" s="45" t="s">
        <v>244</v>
      </c>
      <c r="C40" s="45" t="s">
        <v>245</v>
      </c>
      <c r="D40" s="124">
        <v>-3823</v>
      </c>
      <c r="E40" s="125">
        <v>8603</v>
      </c>
      <c r="F40" s="126">
        <v>10853</v>
      </c>
      <c r="G40" s="125">
        <v>5584</v>
      </c>
      <c r="H40" s="126">
        <v>6369</v>
      </c>
    </row>
    <row r="41" spans="1:8">
      <c r="A41" s="2"/>
      <c r="B41" s="45" t="s">
        <v>246</v>
      </c>
      <c r="C41" s="45" t="s">
        <v>247</v>
      </c>
      <c r="D41" s="124">
        <v>-74507</v>
      </c>
      <c r="E41" s="125">
        <v>-84196</v>
      </c>
      <c r="F41" s="126">
        <v>-100494</v>
      </c>
      <c r="G41" s="125">
        <v>-76553</v>
      </c>
      <c r="H41" s="126">
        <v>-86045</v>
      </c>
    </row>
    <row r="42" spans="1:8">
      <c r="A42" s="105"/>
      <c r="B42" s="45" t="s">
        <v>248</v>
      </c>
      <c r="C42" s="45" t="s">
        <v>249</v>
      </c>
      <c r="D42" s="124">
        <v>150</v>
      </c>
      <c r="E42" s="125">
        <v>480000</v>
      </c>
      <c r="F42" s="115">
        <v>110290</v>
      </c>
      <c r="G42" s="125">
        <v>110344</v>
      </c>
      <c r="H42" s="126">
        <v>59113</v>
      </c>
    </row>
    <row r="43" spans="1:8">
      <c r="A43" s="105"/>
      <c r="B43" s="60" t="s">
        <v>250</v>
      </c>
      <c r="C43" s="60" t="s">
        <v>251</v>
      </c>
      <c r="D43" s="127">
        <v>-28453</v>
      </c>
      <c r="E43" s="114">
        <v>-322952</v>
      </c>
      <c r="F43" s="115">
        <v>-9288</v>
      </c>
      <c r="G43" s="114">
        <v>-9431</v>
      </c>
      <c r="H43" s="115">
        <v>-65000</v>
      </c>
    </row>
    <row r="44" spans="1:8">
      <c r="A44" s="105"/>
      <c r="B44" s="60" t="s">
        <v>252</v>
      </c>
      <c r="C44" s="60" t="s">
        <v>253</v>
      </c>
      <c r="D44" s="127">
        <v>-8224</v>
      </c>
      <c r="E44" s="114">
        <v>-12463</v>
      </c>
      <c r="F44" s="115">
        <v>-15129</v>
      </c>
      <c r="G44" s="114">
        <v>-11395</v>
      </c>
      <c r="H44" s="126">
        <v>-11559</v>
      </c>
    </row>
    <row r="45" spans="1:8">
      <c r="A45" s="64"/>
      <c r="B45" s="60" t="s">
        <v>254</v>
      </c>
      <c r="C45" s="60" t="s">
        <v>255</v>
      </c>
      <c r="D45" s="127">
        <v>-5567</v>
      </c>
      <c r="E45" s="114">
        <v>-26740</v>
      </c>
      <c r="F45" s="115">
        <v>-40572</v>
      </c>
      <c r="G45" s="114">
        <v>-29340</v>
      </c>
      <c r="H45" s="126">
        <v>-30345</v>
      </c>
    </row>
    <row r="46" spans="1:8">
      <c r="A46" s="64"/>
      <c r="B46" s="60" t="s">
        <v>256</v>
      </c>
      <c r="C46" s="60" t="s">
        <v>257</v>
      </c>
      <c r="D46" s="127">
        <v>-413367</v>
      </c>
      <c r="E46" s="114">
        <v>-294337</v>
      </c>
      <c r="F46" s="115">
        <v>-112072</v>
      </c>
      <c r="G46" s="114">
        <v>-100257</v>
      </c>
      <c r="H46" s="126">
        <v>-105658</v>
      </c>
    </row>
    <row r="47" spans="1:8">
      <c r="A47" s="2"/>
      <c r="B47" s="45" t="s">
        <v>258</v>
      </c>
      <c r="C47" s="45" t="s">
        <v>259</v>
      </c>
      <c r="D47" s="124">
        <v>-3308</v>
      </c>
      <c r="E47" s="125">
        <v>-3979</v>
      </c>
      <c r="F47" s="126">
        <v>-2723</v>
      </c>
      <c r="G47" s="125">
        <v>-2683</v>
      </c>
      <c r="H47" s="126">
        <v>-4425</v>
      </c>
    </row>
    <row r="48" spans="1:8">
      <c r="A48" s="2"/>
      <c r="B48" s="45" t="s">
        <v>260</v>
      </c>
      <c r="C48" s="45" t="s">
        <v>261</v>
      </c>
      <c r="D48" s="124">
        <v>169</v>
      </c>
      <c r="E48" s="125">
        <v>104</v>
      </c>
      <c r="F48" s="126">
        <v>280</v>
      </c>
      <c r="G48" s="125"/>
      <c r="H48" s="126"/>
    </row>
    <row r="49" spans="1:8">
      <c r="A49" s="2"/>
      <c r="B49" s="59" t="s">
        <v>262</v>
      </c>
      <c r="C49" s="59" t="s">
        <v>263</v>
      </c>
      <c r="D49" s="123">
        <f>SUM(D38:D48)</f>
        <v>-550125</v>
      </c>
      <c r="E49" s="116">
        <f t="shared" ref="E49:F49" si="4">SUM(E38:E48)</f>
        <v>-256108</v>
      </c>
      <c r="F49" s="117">
        <f t="shared" si="4"/>
        <v>-158191</v>
      </c>
      <c r="G49" s="123">
        <f>SUM(G38:G48)</f>
        <v>-112995</v>
      </c>
      <c r="H49" s="117">
        <f>SUM(H38:H48)</f>
        <v>-239552</v>
      </c>
    </row>
    <row r="50" spans="1:8" ht="15.75" customHeight="1">
      <c r="A50" s="105"/>
      <c r="B50" s="59" t="s">
        <v>264</v>
      </c>
      <c r="C50" s="59" t="s">
        <v>265</v>
      </c>
      <c r="D50" s="123">
        <v>9360</v>
      </c>
      <c r="E50" s="116">
        <v>-73593</v>
      </c>
      <c r="F50" s="117">
        <v>6286</v>
      </c>
      <c r="G50" s="116">
        <v>-25468</v>
      </c>
      <c r="H50" s="117">
        <v>-61911</v>
      </c>
    </row>
    <row r="51" spans="1:8">
      <c r="A51" s="105"/>
      <c r="B51" s="46" t="s">
        <v>266</v>
      </c>
      <c r="C51" s="46" t="s">
        <v>267</v>
      </c>
      <c r="D51" s="124">
        <v>155240</v>
      </c>
      <c r="E51" s="125">
        <v>164600</v>
      </c>
      <c r="F51" s="126">
        <v>91007</v>
      </c>
      <c r="G51" s="125">
        <v>91007</v>
      </c>
      <c r="H51" s="126">
        <v>97293</v>
      </c>
    </row>
    <row r="52" spans="1:8">
      <c r="A52" s="105"/>
      <c r="B52" s="65" t="s">
        <v>268</v>
      </c>
      <c r="C52" s="65" t="s">
        <v>269</v>
      </c>
      <c r="D52" s="128">
        <v>164600</v>
      </c>
      <c r="E52" s="129">
        <v>91007</v>
      </c>
      <c r="F52" s="130">
        <v>97293</v>
      </c>
      <c r="G52" s="129">
        <v>65539</v>
      </c>
      <c r="H52" s="130">
        <v>35382</v>
      </c>
    </row>
    <row r="53" spans="1:8" ht="8.25" customHeight="1">
      <c r="A53" s="47"/>
      <c r="B53" s="47"/>
      <c r="C53" s="20"/>
      <c r="D53" s="67"/>
      <c r="E53" s="67"/>
      <c r="F53" s="67"/>
      <c r="G53" s="66"/>
      <c r="H53" s="66"/>
    </row>
    <row r="54" spans="1:8" ht="14.25" customHeight="1">
      <c r="A54" s="47"/>
      <c r="B54" s="47"/>
      <c r="C54" s="145" t="s">
        <v>91</v>
      </c>
      <c r="D54" s="145"/>
      <c r="E54" s="145"/>
      <c r="F54" s="145"/>
      <c r="G54" s="145"/>
      <c r="H54" s="145"/>
    </row>
    <row r="55" spans="1:8" s="70" customFormat="1" ht="12">
      <c r="A55" s="69"/>
      <c r="B55" s="69"/>
      <c r="C55" s="42"/>
      <c r="D55" s="71"/>
      <c r="E55" s="71"/>
      <c r="F55" s="71"/>
      <c r="G55" s="68"/>
      <c r="H55" s="68"/>
    </row>
    <row r="56" spans="1:8" s="70" customFormat="1" ht="12">
      <c r="A56" s="69"/>
      <c r="B56" s="69"/>
      <c r="C56" s="42"/>
      <c r="D56" s="71"/>
      <c r="E56" s="71"/>
      <c r="F56" s="71"/>
      <c r="G56" s="68"/>
      <c r="H56" s="68"/>
    </row>
    <row r="58" spans="1:8">
      <c r="C58" s="145"/>
      <c r="D58" s="145"/>
      <c r="E58" s="145"/>
      <c r="F58" s="145"/>
      <c r="G58" s="145"/>
      <c r="H58" s="145"/>
    </row>
    <row r="60" spans="1:8">
      <c r="D60" s="81"/>
      <c r="E60" s="81"/>
      <c r="F60" s="81"/>
    </row>
  </sheetData>
  <mergeCells count="8">
    <mergeCell ref="G2:H2"/>
    <mergeCell ref="D2:F2"/>
    <mergeCell ref="B3:B4"/>
    <mergeCell ref="C58:H58"/>
    <mergeCell ref="C54:H54"/>
    <mergeCell ref="C3:C4"/>
    <mergeCell ref="G3:H3"/>
    <mergeCell ref="D3:F3"/>
  </mergeCells>
  <dataValidations disablePrompts="1" count="1">
    <dataValidation type="decimal" allowBlank="1" showErrorMessage="1" errorTitle="Nieprawidłowa wartość" error="Dozwolone są wyłącznie wartości liczbowe" sqref="E42" xr:uid="{6238760D-5FBC-4FCB-8891-964501F4C6AF}">
      <formula1>-1000000000000</formula1>
      <formula2>1000000000000</formula2>
    </dataValidation>
  </dataValidations>
  <pageMargins left="0.31" right="0.33" top="0.74803149606299213" bottom="0.74803149606299213" header="0.32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8"/>
  <sheetViews>
    <sheetView workbookViewId="0"/>
  </sheetViews>
  <sheetFormatPr defaultColWidth="0" defaultRowHeight="14.25" zeroHeight="1"/>
  <cols>
    <col min="1" max="1" width="1.75" customWidth="1"/>
    <col min="2" max="2" width="29.125" customWidth="1"/>
    <col min="3" max="10" width="9" customWidth="1"/>
    <col min="11" max="22" width="7.625" customWidth="1"/>
    <col min="23" max="24" width="7.75" customWidth="1"/>
    <col min="25" max="26" width="7.625" customWidth="1"/>
    <col min="27" max="33" width="8" customWidth="1"/>
    <col min="34" max="34" width="9" customWidth="1"/>
    <col min="35" max="16384" width="9" hidden="1"/>
  </cols>
  <sheetData>
    <row r="1" spans="1:33" ht="57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4.25" customHeight="1">
      <c r="A3" s="2"/>
      <c r="B3" s="146" t="s">
        <v>270</v>
      </c>
      <c r="C3" s="147" t="s">
        <v>271</v>
      </c>
      <c r="D3" s="149"/>
      <c r="E3" s="149"/>
      <c r="F3" s="149"/>
      <c r="G3" s="149"/>
      <c r="H3" s="149"/>
      <c r="I3" s="149"/>
      <c r="J3" s="148"/>
      <c r="K3" s="140" t="s">
        <v>272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</row>
    <row r="4" spans="1:33">
      <c r="A4" s="2"/>
      <c r="B4" s="140"/>
      <c r="C4" s="25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7">
        <v>2014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</row>
    <row r="5" spans="1:33">
      <c r="A5" s="2"/>
      <c r="B5" s="32" t="s">
        <v>296</v>
      </c>
      <c r="C5" s="19">
        <v>28244</v>
      </c>
      <c r="D5" s="19">
        <v>33241</v>
      </c>
      <c r="E5" s="19">
        <v>40849</v>
      </c>
      <c r="F5" s="19">
        <v>43922</v>
      </c>
      <c r="G5" s="19">
        <v>51841</v>
      </c>
      <c r="H5" s="19">
        <v>59902</v>
      </c>
      <c r="I5" s="19">
        <v>64036</v>
      </c>
      <c r="J5" s="19">
        <v>69543</v>
      </c>
      <c r="K5" s="19">
        <v>9766</v>
      </c>
      <c r="L5" s="19">
        <v>10500</v>
      </c>
      <c r="M5" s="19">
        <v>10208</v>
      </c>
      <c r="N5" s="19">
        <v>13448</v>
      </c>
      <c r="O5" s="19">
        <v>12177</v>
      </c>
      <c r="P5" s="19">
        <v>12545</v>
      </c>
      <c r="Q5" s="19">
        <v>11899</v>
      </c>
      <c r="R5" s="19">
        <v>15220</v>
      </c>
      <c r="S5" s="19">
        <v>13580</v>
      </c>
      <c r="T5" s="19">
        <v>15097</v>
      </c>
      <c r="U5" s="19">
        <v>14903</v>
      </c>
      <c r="V5" s="19">
        <v>16322</v>
      </c>
      <c r="W5" s="19">
        <v>17187</v>
      </c>
      <c r="X5" s="19">
        <v>17919</v>
      </c>
      <c r="Y5" s="19">
        <v>14226</v>
      </c>
      <c r="Z5" s="19">
        <v>14704</v>
      </c>
      <c r="AA5" s="19">
        <v>17303</v>
      </c>
      <c r="AB5" s="19">
        <v>16283</v>
      </c>
      <c r="AC5" s="19">
        <v>15868</v>
      </c>
      <c r="AD5" s="19">
        <v>20089</v>
      </c>
      <c r="AE5" s="19">
        <v>14712</v>
      </c>
      <c r="AF5" s="19">
        <v>17878</v>
      </c>
      <c r="AG5" s="19">
        <v>17270</v>
      </c>
    </row>
    <row r="6" spans="1:33">
      <c r="A6" s="2"/>
      <c r="B6" s="72" t="s">
        <v>297</v>
      </c>
      <c r="C6" s="19">
        <v>22006</v>
      </c>
      <c r="D6" s="19">
        <v>25737</v>
      </c>
      <c r="E6" s="19">
        <v>32684</v>
      </c>
      <c r="F6" s="19">
        <v>35226</v>
      </c>
      <c r="G6" s="19">
        <v>39387</v>
      </c>
      <c r="H6" s="19">
        <v>47814</v>
      </c>
      <c r="I6" s="19">
        <v>51915</v>
      </c>
      <c r="J6" s="19">
        <v>56590</v>
      </c>
      <c r="K6" s="19">
        <v>7471</v>
      </c>
      <c r="L6" s="19">
        <v>8373</v>
      </c>
      <c r="M6" s="19">
        <v>8169</v>
      </c>
      <c r="N6" s="19">
        <v>11213</v>
      </c>
      <c r="O6" s="19">
        <v>9324</v>
      </c>
      <c r="P6" s="19">
        <v>10052</v>
      </c>
      <c r="Q6" s="19">
        <v>9631</v>
      </c>
      <c r="R6" s="19">
        <v>10380</v>
      </c>
      <c r="S6" s="19">
        <v>10399</v>
      </c>
      <c r="T6" s="19">
        <v>12126</v>
      </c>
      <c r="U6" s="19">
        <v>11985</v>
      </c>
      <c r="V6" s="19">
        <v>13304</v>
      </c>
      <c r="W6" s="19">
        <v>14168</v>
      </c>
      <c r="X6" s="19">
        <v>14450</v>
      </c>
      <c r="Y6" s="19">
        <v>11596</v>
      </c>
      <c r="Z6" s="19">
        <v>11701</v>
      </c>
      <c r="AA6" s="19">
        <v>13754</v>
      </c>
      <c r="AB6" s="19">
        <v>12936</v>
      </c>
      <c r="AC6" s="19">
        <v>13284</v>
      </c>
      <c r="AD6" s="19">
        <v>16616</v>
      </c>
      <c r="AE6" s="19">
        <v>11437</v>
      </c>
      <c r="AF6" s="19">
        <v>14920</v>
      </c>
      <c r="AG6" s="19">
        <v>14753</v>
      </c>
    </row>
    <row r="7" spans="1:33">
      <c r="A7" s="2"/>
      <c r="B7" s="73" t="s">
        <v>298</v>
      </c>
      <c r="C7" s="24">
        <v>20869</v>
      </c>
      <c r="D7" s="24">
        <v>25455</v>
      </c>
      <c r="E7" s="24">
        <v>31815</v>
      </c>
      <c r="F7" s="24">
        <v>34303</v>
      </c>
      <c r="G7" s="24">
        <v>38899</v>
      </c>
      <c r="H7" s="24">
        <v>47169</v>
      </c>
      <c r="I7" s="24">
        <v>49816</v>
      </c>
      <c r="J7" s="24">
        <v>53401</v>
      </c>
      <c r="K7" s="24">
        <v>7283</v>
      </c>
      <c r="L7" s="24">
        <v>8106</v>
      </c>
      <c r="M7" s="24">
        <v>7853</v>
      </c>
      <c r="N7" s="24">
        <v>11061</v>
      </c>
      <c r="O7" s="24">
        <v>9311</v>
      </c>
      <c r="P7" s="24">
        <v>9802</v>
      </c>
      <c r="Q7" s="24">
        <v>9556</v>
      </c>
      <c r="R7" s="24">
        <v>10230</v>
      </c>
      <c r="S7" s="24">
        <v>10283</v>
      </c>
      <c r="T7" s="24">
        <v>11800</v>
      </c>
      <c r="U7" s="24">
        <v>11930</v>
      </c>
      <c r="V7" s="24">
        <v>13156</v>
      </c>
      <c r="W7" s="24">
        <v>11802</v>
      </c>
      <c r="X7" s="24">
        <v>14115</v>
      </c>
      <c r="Y7" s="24">
        <v>12492</v>
      </c>
      <c r="Z7" s="24">
        <v>11407</v>
      </c>
      <c r="AA7" s="24">
        <v>13213</v>
      </c>
      <c r="AB7" s="24">
        <v>12884</v>
      </c>
      <c r="AC7" s="24">
        <v>12782</v>
      </c>
      <c r="AD7" s="24">
        <v>14522</v>
      </c>
      <c r="AE7" s="24">
        <v>14512</v>
      </c>
      <c r="AF7" s="24">
        <v>14603</v>
      </c>
      <c r="AG7" s="24">
        <v>14087</v>
      </c>
    </row>
    <row r="8" spans="1:33" ht="16.5">
      <c r="A8" s="2"/>
      <c r="B8" s="73" t="s">
        <v>299</v>
      </c>
      <c r="C8" s="24">
        <v>667</v>
      </c>
      <c r="D8" s="24">
        <v>0</v>
      </c>
      <c r="E8" s="24">
        <v>0</v>
      </c>
      <c r="F8" s="24">
        <v>0</v>
      </c>
      <c r="G8" s="24">
        <v>0</v>
      </c>
      <c r="H8" s="24">
        <v>194</v>
      </c>
      <c r="I8" s="24">
        <v>776</v>
      </c>
      <c r="J8" s="24">
        <v>539</v>
      </c>
      <c r="K8" s="24">
        <v>69</v>
      </c>
      <c r="L8" s="24">
        <v>83</v>
      </c>
      <c r="M8" s="24">
        <v>14</v>
      </c>
      <c r="N8" s="24">
        <v>-166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144</v>
      </c>
      <c r="U8" s="24">
        <v>-36</v>
      </c>
      <c r="V8" s="24">
        <v>86</v>
      </c>
      <c r="W8" s="24">
        <v>1806</v>
      </c>
      <c r="X8" s="24">
        <v>76</v>
      </c>
      <c r="Y8" s="24">
        <v>-1161</v>
      </c>
      <c r="Z8" s="24">
        <v>55</v>
      </c>
      <c r="AA8" s="24">
        <v>0</v>
      </c>
      <c r="AB8" s="24">
        <v>16</v>
      </c>
      <c r="AC8" s="24">
        <v>56</v>
      </c>
      <c r="AD8" s="24">
        <v>467</v>
      </c>
      <c r="AE8" s="24">
        <v>357</v>
      </c>
      <c r="AF8" s="24">
        <v>317</v>
      </c>
      <c r="AG8" s="24">
        <v>145</v>
      </c>
    </row>
    <row r="9" spans="1:33" ht="16.5">
      <c r="A9" s="2"/>
      <c r="B9" s="73" t="s">
        <v>300</v>
      </c>
      <c r="C9" s="24">
        <v>275</v>
      </c>
      <c r="D9" s="24">
        <v>66</v>
      </c>
      <c r="E9" s="24">
        <v>261</v>
      </c>
      <c r="F9" s="24">
        <v>504</v>
      </c>
      <c r="G9" s="24">
        <v>156</v>
      </c>
      <c r="H9" s="24">
        <v>64</v>
      </c>
      <c r="I9" s="24">
        <v>915</v>
      </c>
      <c r="J9" s="24">
        <v>1554</v>
      </c>
      <c r="K9" s="24">
        <v>0</v>
      </c>
      <c r="L9" s="24">
        <v>106</v>
      </c>
      <c r="M9" s="24">
        <v>199</v>
      </c>
      <c r="N9" s="24">
        <v>199</v>
      </c>
      <c r="O9" s="24">
        <v>0</v>
      </c>
      <c r="P9" s="24">
        <v>33</v>
      </c>
      <c r="Q9" s="24">
        <v>53</v>
      </c>
      <c r="R9" s="24">
        <v>70</v>
      </c>
      <c r="S9" s="24">
        <v>0</v>
      </c>
      <c r="T9" s="24">
        <v>64</v>
      </c>
      <c r="U9" s="24">
        <v>0</v>
      </c>
      <c r="V9" s="24">
        <v>0</v>
      </c>
      <c r="W9" s="24">
        <v>451</v>
      </c>
      <c r="X9" s="24">
        <v>223</v>
      </c>
      <c r="Y9" s="24">
        <v>147</v>
      </c>
      <c r="Z9" s="24">
        <v>94</v>
      </c>
      <c r="AA9" s="24">
        <v>0</v>
      </c>
      <c r="AB9" s="24">
        <v>0</v>
      </c>
      <c r="AC9" s="24">
        <v>259</v>
      </c>
      <c r="AD9" s="24">
        <v>1295</v>
      </c>
      <c r="AE9" s="24">
        <v>-1813</v>
      </c>
      <c r="AF9" s="24">
        <v>0</v>
      </c>
      <c r="AG9" s="24">
        <v>521</v>
      </c>
    </row>
    <row r="10" spans="1:33" ht="16.5">
      <c r="A10" s="2"/>
      <c r="B10" s="73" t="s">
        <v>301</v>
      </c>
      <c r="C10" s="24">
        <v>195</v>
      </c>
      <c r="D10" s="24">
        <v>216</v>
      </c>
      <c r="E10" s="24">
        <v>608</v>
      </c>
      <c r="F10" s="24">
        <v>419</v>
      </c>
      <c r="G10" s="24">
        <v>332</v>
      </c>
      <c r="H10" s="24">
        <v>387</v>
      </c>
      <c r="I10" s="24">
        <v>408</v>
      </c>
      <c r="J10" s="24">
        <v>1096</v>
      </c>
      <c r="K10" s="24">
        <v>119</v>
      </c>
      <c r="L10" s="24">
        <v>78</v>
      </c>
      <c r="M10" s="24">
        <v>103</v>
      </c>
      <c r="N10" s="24">
        <v>119</v>
      </c>
      <c r="O10" s="24">
        <v>13</v>
      </c>
      <c r="P10" s="24">
        <v>217</v>
      </c>
      <c r="Q10" s="24">
        <v>22</v>
      </c>
      <c r="R10" s="24">
        <v>80</v>
      </c>
      <c r="S10" s="24">
        <v>116</v>
      </c>
      <c r="T10" s="24">
        <v>118</v>
      </c>
      <c r="U10" s="24">
        <v>91</v>
      </c>
      <c r="V10" s="24">
        <v>62</v>
      </c>
      <c r="W10" s="24">
        <v>109</v>
      </c>
      <c r="X10" s="24">
        <v>36</v>
      </c>
      <c r="Y10" s="24">
        <v>118</v>
      </c>
      <c r="Z10" s="24">
        <v>145</v>
      </c>
      <c r="AA10" s="24">
        <v>541</v>
      </c>
      <c r="AB10" s="24">
        <v>36</v>
      </c>
      <c r="AC10" s="24">
        <v>187</v>
      </c>
      <c r="AD10" s="24">
        <v>332</v>
      </c>
      <c r="AE10" s="24">
        <v>-1619</v>
      </c>
      <c r="AF10" s="24">
        <v>0</v>
      </c>
      <c r="AG10" s="24">
        <v>0</v>
      </c>
    </row>
    <row r="11" spans="1:33">
      <c r="A11" s="2"/>
      <c r="B11" s="72" t="s">
        <v>302</v>
      </c>
      <c r="C11" s="19">
        <v>6238</v>
      </c>
      <c r="D11" s="19">
        <v>7504</v>
      </c>
      <c r="E11" s="19">
        <v>8165</v>
      </c>
      <c r="F11" s="19">
        <v>8696</v>
      </c>
      <c r="G11" s="19">
        <v>12454</v>
      </c>
      <c r="H11" s="19">
        <v>12088</v>
      </c>
      <c r="I11" s="19">
        <v>12121</v>
      </c>
      <c r="J11" s="19">
        <v>12953</v>
      </c>
      <c r="K11" s="19">
        <v>2295</v>
      </c>
      <c r="L11" s="19">
        <v>2127</v>
      </c>
      <c r="M11" s="19">
        <v>2039</v>
      </c>
      <c r="N11" s="19">
        <v>2235</v>
      </c>
      <c r="O11" s="19">
        <v>2853</v>
      </c>
      <c r="P11" s="19">
        <v>2493</v>
      </c>
      <c r="Q11" s="19">
        <v>2268</v>
      </c>
      <c r="R11" s="19">
        <v>4840</v>
      </c>
      <c r="S11" s="19">
        <v>3181</v>
      </c>
      <c r="T11" s="19">
        <v>2971</v>
      </c>
      <c r="U11" s="19">
        <v>2918</v>
      </c>
      <c r="V11" s="19">
        <v>3018</v>
      </c>
      <c r="W11" s="19">
        <v>3019</v>
      </c>
      <c r="X11" s="19">
        <v>3469</v>
      </c>
      <c r="Y11" s="19">
        <v>2631</v>
      </c>
      <c r="Z11" s="19">
        <v>3003</v>
      </c>
      <c r="AA11" s="19">
        <v>3549</v>
      </c>
      <c r="AB11" s="19">
        <v>3347</v>
      </c>
      <c r="AC11" s="19">
        <v>2584</v>
      </c>
      <c r="AD11" s="19">
        <v>3473</v>
      </c>
      <c r="AE11" s="19">
        <v>3275</v>
      </c>
      <c r="AF11" s="19">
        <v>2958</v>
      </c>
      <c r="AG11" s="19">
        <v>2517</v>
      </c>
    </row>
    <row r="12" spans="1:33">
      <c r="A12" s="2"/>
      <c r="B12" s="73" t="s">
        <v>303</v>
      </c>
      <c r="C12" s="24">
        <v>2797</v>
      </c>
      <c r="D12" s="24">
        <v>2994</v>
      </c>
      <c r="E12" s="24">
        <v>3855</v>
      </c>
      <c r="F12" s="24">
        <v>3587</v>
      </c>
      <c r="G12" s="24">
        <v>4730</v>
      </c>
      <c r="H12" s="24">
        <v>6280</v>
      </c>
      <c r="I12" s="24">
        <v>6435</v>
      </c>
      <c r="J12" s="24">
        <v>7411</v>
      </c>
      <c r="K12" s="24">
        <v>1237</v>
      </c>
      <c r="L12" s="24">
        <v>1036</v>
      </c>
      <c r="M12" s="24">
        <v>874</v>
      </c>
      <c r="N12" s="24">
        <v>440</v>
      </c>
      <c r="O12" s="24">
        <v>1505</v>
      </c>
      <c r="P12" s="24">
        <v>1295</v>
      </c>
      <c r="Q12" s="24">
        <v>1055</v>
      </c>
      <c r="R12" s="24">
        <v>875</v>
      </c>
      <c r="S12" s="24">
        <v>1789</v>
      </c>
      <c r="T12" s="24">
        <v>1656</v>
      </c>
      <c r="U12" s="24">
        <v>1594</v>
      </c>
      <c r="V12" s="24">
        <v>1241</v>
      </c>
      <c r="W12" s="24">
        <v>1779</v>
      </c>
      <c r="X12" s="24">
        <v>2116</v>
      </c>
      <c r="Y12" s="24">
        <v>1375</v>
      </c>
      <c r="Z12" s="24">
        <v>1165</v>
      </c>
      <c r="AA12" s="24">
        <v>2310</v>
      </c>
      <c r="AB12" s="24">
        <v>2025</v>
      </c>
      <c r="AC12" s="24">
        <v>1653</v>
      </c>
      <c r="AD12" s="24">
        <v>1423</v>
      </c>
      <c r="AE12" s="24">
        <v>2482</v>
      </c>
      <c r="AF12" s="24">
        <v>2092</v>
      </c>
      <c r="AG12" s="24">
        <v>1672</v>
      </c>
    </row>
    <row r="13" spans="1:33" ht="16.5">
      <c r="A13" s="2"/>
      <c r="B13" s="73" t="s">
        <v>304</v>
      </c>
      <c r="C13" s="24">
        <v>-54</v>
      </c>
      <c r="D13" s="24">
        <v>388</v>
      </c>
      <c r="E13" s="24">
        <v>391</v>
      </c>
      <c r="F13" s="24">
        <v>250</v>
      </c>
      <c r="G13" s="24">
        <v>1908</v>
      </c>
      <c r="H13" s="24">
        <v>606</v>
      </c>
      <c r="I13" s="24">
        <v>-14</v>
      </c>
      <c r="J13" s="24">
        <v>-63</v>
      </c>
      <c r="K13" s="24">
        <v>0</v>
      </c>
      <c r="L13" s="24">
        <v>0</v>
      </c>
      <c r="M13" s="24">
        <v>0</v>
      </c>
      <c r="N13" s="24">
        <v>250</v>
      </c>
      <c r="O13" s="24">
        <v>0</v>
      </c>
      <c r="P13" s="24">
        <v>0</v>
      </c>
      <c r="Q13" s="24">
        <v>0</v>
      </c>
      <c r="R13" s="24">
        <v>1908</v>
      </c>
      <c r="S13" s="24">
        <v>0</v>
      </c>
      <c r="T13" s="24">
        <v>0</v>
      </c>
      <c r="U13" s="24">
        <v>0</v>
      </c>
      <c r="V13" s="24">
        <v>606</v>
      </c>
      <c r="W13" s="24">
        <v>0</v>
      </c>
      <c r="X13" s="24">
        <v>0</v>
      </c>
      <c r="Y13" s="24">
        <v>0</v>
      </c>
      <c r="Z13" s="24">
        <v>-14</v>
      </c>
      <c r="AA13" s="24">
        <v>-99</v>
      </c>
      <c r="AB13" s="24">
        <v>-99</v>
      </c>
      <c r="AC13" s="24">
        <v>-100</v>
      </c>
      <c r="AD13" s="24">
        <v>235</v>
      </c>
      <c r="AE13" s="24">
        <v>0</v>
      </c>
      <c r="AF13" s="24">
        <v>0</v>
      </c>
      <c r="AG13" s="24">
        <v>0</v>
      </c>
    </row>
    <row r="14" spans="1:33" ht="16.5">
      <c r="A14" s="2"/>
      <c r="B14" s="73" t="s">
        <v>305</v>
      </c>
      <c r="C14" s="24">
        <v>1018</v>
      </c>
      <c r="D14" s="24">
        <v>1184</v>
      </c>
      <c r="E14" s="24">
        <v>1369</v>
      </c>
      <c r="F14" s="24">
        <v>1540</v>
      </c>
      <c r="G14" s="24">
        <v>1852</v>
      </c>
      <c r="H14" s="24">
        <v>1459</v>
      </c>
      <c r="I14" s="24">
        <v>1638</v>
      </c>
      <c r="J14" s="24">
        <v>1383</v>
      </c>
      <c r="K14" s="24">
        <v>318</v>
      </c>
      <c r="L14" s="24">
        <v>360</v>
      </c>
      <c r="M14" s="24">
        <v>348</v>
      </c>
      <c r="N14" s="24">
        <v>514</v>
      </c>
      <c r="O14" s="24">
        <v>484</v>
      </c>
      <c r="P14" s="24">
        <v>417</v>
      </c>
      <c r="Q14" s="24">
        <v>412</v>
      </c>
      <c r="R14" s="24">
        <v>539</v>
      </c>
      <c r="S14" s="24">
        <v>419</v>
      </c>
      <c r="T14" s="24">
        <v>374</v>
      </c>
      <c r="U14" s="24">
        <v>424</v>
      </c>
      <c r="V14" s="24">
        <v>242</v>
      </c>
      <c r="W14" s="24">
        <v>375</v>
      </c>
      <c r="X14" s="24">
        <v>530</v>
      </c>
      <c r="Y14" s="24">
        <v>384</v>
      </c>
      <c r="Z14" s="24">
        <v>349</v>
      </c>
      <c r="AA14" s="24">
        <v>381</v>
      </c>
      <c r="AB14" s="24">
        <v>391</v>
      </c>
      <c r="AC14" s="24">
        <v>302</v>
      </c>
      <c r="AD14" s="24">
        <v>309</v>
      </c>
      <c r="AE14" s="24">
        <v>120</v>
      </c>
      <c r="AF14" s="24">
        <v>115</v>
      </c>
      <c r="AG14" s="24">
        <v>115</v>
      </c>
    </row>
    <row r="15" spans="1:33" ht="24.75">
      <c r="A15" s="2"/>
      <c r="B15" s="74" t="s">
        <v>306</v>
      </c>
      <c r="C15" s="39">
        <v>2477</v>
      </c>
      <c r="D15" s="39">
        <v>2938</v>
      </c>
      <c r="E15" s="39">
        <v>2550</v>
      </c>
      <c r="F15" s="39">
        <v>3319</v>
      </c>
      <c r="G15" s="39">
        <v>3964</v>
      </c>
      <c r="H15" s="39">
        <v>3743</v>
      </c>
      <c r="I15" s="39">
        <v>4062</v>
      </c>
      <c r="J15" s="39">
        <v>4222</v>
      </c>
      <c r="K15" s="39">
        <v>740</v>
      </c>
      <c r="L15" s="39">
        <v>731</v>
      </c>
      <c r="M15" s="39">
        <v>817</v>
      </c>
      <c r="N15" s="39">
        <v>1031</v>
      </c>
      <c r="O15" s="39">
        <v>864</v>
      </c>
      <c r="P15" s="39">
        <v>781</v>
      </c>
      <c r="Q15" s="39">
        <v>801</v>
      </c>
      <c r="R15" s="39">
        <v>1518</v>
      </c>
      <c r="S15" s="39">
        <v>973</v>
      </c>
      <c r="T15" s="39">
        <v>941</v>
      </c>
      <c r="U15" s="39">
        <v>900</v>
      </c>
      <c r="V15" s="39">
        <v>929</v>
      </c>
      <c r="W15" s="39">
        <v>865</v>
      </c>
      <c r="X15" s="39">
        <v>823</v>
      </c>
      <c r="Y15" s="39">
        <v>872</v>
      </c>
      <c r="Z15" s="39">
        <v>1503</v>
      </c>
      <c r="AA15" s="39">
        <v>957</v>
      </c>
      <c r="AB15" s="39">
        <v>1030</v>
      </c>
      <c r="AC15" s="39">
        <v>729</v>
      </c>
      <c r="AD15" s="39">
        <v>1506</v>
      </c>
      <c r="AE15" s="39">
        <v>673</v>
      </c>
      <c r="AF15" s="39">
        <v>751</v>
      </c>
      <c r="AG15" s="39">
        <v>730</v>
      </c>
    </row>
    <row r="16" spans="1:33">
      <c r="A16" s="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>
      <c r="A17" s="2"/>
      <c r="B17" s="150" t="s">
        <v>307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20"/>
      <c r="AD17" s="20"/>
      <c r="AE17" s="20"/>
      <c r="AF17" s="20"/>
      <c r="AG17" s="20"/>
    </row>
    <row r="18" spans="1:33"/>
  </sheetData>
  <mergeCells count="4">
    <mergeCell ref="B3:B4"/>
    <mergeCell ref="C3:J3"/>
    <mergeCell ref="K3:AG3"/>
    <mergeCell ref="B17:AB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1"/>
  <sheetViews>
    <sheetView workbookViewId="0"/>
  </sheetViews>
  <sheetFormatPr defaultColWidth="0" defaultRowHeight="14.25" zeroHeight="1"/>
  <cols>
    <col min="1" max="1" width="1.75" customWidth="1"/>
    <col min="2" max="2" width="27.125" customWidth="1"/>
    <col min="3" max="10" width="9" customWidth="1"/>
    <col min="11" max="18" width="7.625" customWidth="1"/>
    <col min="19" max="25" width="7.75" customWidth="1"/>
    <col min="26" max="26" width="9" customWidth="1"/>
    <col min="27" max="16384" width="9" hidden="1"/>
  </cols>
  <sheetData>
    <row r="1" spans="1:25" ht="56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</row>
    <row r="3" spans="1:25">
      <c r="A3" s="2"/>
      <c r="B3" s="146" t="s">
        <v>308</v>
      </c>
      <c r="C3" s="147" t="s">
        <v>271</v>
      </c>
      <c r="D3" s="149"/>
      <c r="E3" s="149"/>
      <c r="F3" s="149"/>
      <c r="G3" s="149"/>
      <c r="H3" s="149"/>
      <c r="I3" s="149"/>
      <c r="J3" s="148"/>
      <c r="K3" s="140" t="s">
        <v>272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22"/>
      <c r="Y3" s="22"/>
    </row>
    <row r="4" spans="1:25">
      <c r="A4" s="2"/>
      <c r="B4" s="140"/>
      <c r="C4" s="4">
        <v>2007</v>
      </c>
      <c r="D4" s="5">
        <v>2008</v>
      </c>
      <c r="E4" s="5">
        <v>2009</v>
      </c>
      <c r="F4" s="5">
        <v>2010</v>
      </c>
      <c r="G4" s="5">
        <v>2011</v>
      </c>
      <c r="H4" s="6">
        <v>2012</v>
      </c>
      <c r="I4" s="6">
        <v>2013</v>
      </c>
      <c r="J4" s="7">
        <v>2014</v>
      </c>
      <c r="K4" s="4" t="s">
        <v>281</v>
      </c>
      <c r="L4" s="5" t="s">
        <v>282</v>
      </c>
      <c r="M4" s="5" t="s">
        <v>283</v>
      </c>
      <c r="N4" s="5" t="s">
        <v>284</v>
      </c>
      <c r="O4" s="5" t="s">
        <v>285</v>
      </c>
      <c r="P4" s="5" t="s">
        <v>286</v>
      </c>
      <c r="Q4" s="5" t="s">
        <v>287</v>
      </c>
      <c r="R4" s="5" t="s">
        <v>288</v>
      </c>
      <c r="S4" s="5" t="s">
        <v>289</v>
      </c>
      <c r="T4" s="5" t="s">
        <v>290</v>
      </c>
      <c r="U4" s="5" t="s">
        <v>291</v>
      </c>
      <c r="V4" s="5" t="s">
        <v>292</v>
      </c>
      <c r="W4" s="5" t="s">
        <v>293</v>
      </c>
      <c r="X4" s="6" t="s">
        <v>294</v>
      </c>
      <c r="Y4" s="7" t="s">
        <v>295</v>
      </c>
    </row>
    <row r="5" spans="1:25">
      <c r="A5" s="2"/>
      <c r="B5" s="32" t="s">
        <v>309</v>
      </c>
      <c r="C5" s="33">
        <v>26025</v>
      </c>
      <c r="D5" s="19">
        <v>35925</v>
      </c>
      <c r="E5" s="19">
        <v>32603</v>
      </c>
      <c r="F5" s="19">
        <v>42101</v>
      </c>
      <c r="G5" s="19">
        <v>36235.36737</v>
      </c>
      <c r="H5" s="19">
        <v>33718.380660000003</v>
      </c>
      <c r="I5" s="19">
        <v>36242</v>
      </c>
      <c r="J5" s="9">
        <v>41967</v>
      </c>
      <c r="K5" s="34">
        <v>8094.0020999999997</v>
      </c>
      <c r="L5" s="35">
        <v>9632.9990899999993</v>
      </c>
      <c r="M5" s="35">
        <v>6663.998810000001</v>
      </c>
      <c r="N5" s="35">
        <v>9327.3806600000044</v>
      </c>
      <c r="O5" s="35">
        <v>6543.5776000000005</v>
      </c>
      <c r="P5" s="35">
        <v>7785.9430299999967</v>
      </c>
      <c r="Q5" s="35">
        <v>9191.4793700000027</v>
      </c>
      <c r="R5" s="35">
        <v>12720.999999999998</v>
      </c>
      <c r="S5" s="10">
        <v>9708</v>
      </c>
      <c r="T5" s="10">
        <v>10460.47092</v>
      </c>
      <c r="U5" s="10">
        <v>8732.5290800000021</v>
      </c>
      <c r="V5" s="8">
        <v>13066</v>
      </c>
      <c r="W5" s="16">
        <v>8851.3151700000017</v>
      </c>
      <c r="X5" s="16">
        <v>10063.133670813006</v>
      </c>
      <c r="Y5" s="11">
        <v>9312.6350891869988</v>
      </c>
    </row>
    <row r="6" spans="1:25" ht="16.5">
      <c r="A6" s="2"/>
      <c r="B6" s="36" t="s">
        <v>310</v>
      </c>
      <c r="C6" s="23">
        <v>7998</v>
      </c>
      <c r="D6" s="24">
        <v>9158</v>
      </c>
      <c r="E6" s="24">
        <v>10350</v>
      </c>
      <c r="F6" s="24">
        <v>11433</v>
      </c>
      <c r="G6" s="24">
        <v>11914.357400000001</v>
      </c>
      <c r="H6" s="24">
        <v>12033.155269999997</v>
      </c>
      <c r="I6" s="24">
        <v>11894</v>
      </c>
      <c r="J6" s="13">
        <v>12612</v>
      </c>
      <c r="K6" s="23">
        <v>2925.0346499999996</v>
      </c>
      <c r="L6" s="24">
        <v>3629.6687600000005</v>
      </c>
      <c r="M6" s="24">
        <v>3245.2965899999999</v>
      </c>
      <c r="N6" s="24">
        <v>2233.1552699999975</v>
      </c>
      <c r="O6" s="24">
        <v>2499.3697299999999</v>
      </c>
      <c r="P6" s="24">
        <v>2804.14014</v>
      </c>
      <c r="Q6" s="24">
        <v>2621.4901299999997</v>
      </c>
      <c r="R6" s="24">
        <v>3969.0000000000005</v>
      </c>
      <c r="S6" s="12">
        <v>2891</v>
      </c>
      <c r="T6" s="12">
        <v>3237.8999999999996</v>
      </c>
      <c r="U6" s="12">
        <v>3229.1000000000004</v>
      </c>
      <c r="V6" s="12">
        <v>3254</v>
      </c>
      <c r="W6" s="14">
        <v>3266.5177900000003</v>
      </c>
      <c r="X6" s="14">
        <v>2864.1072499999987</v>
      </c>
      <c r="Y6" s="15">
        <v>3254.2356100000015</v>
      </c>
    </row>
    <row r="7" spans="1:25">
      <c r="A7" s="2"/>
      <c r="B7" s="36" t="s">
        <v>311</v>
      </c>
      <c r="C7" s="23">
        <v>626</v>
      </c>
      <c r="D7" s="24">
        <v>639</v>
      </c>
      <c r="E7" s="24">
        <v>675</v>
      </c>
      <c r="F7" s="24">
        <v>920</v>
      </c>
      <c r="G7" s="24">
        <v>1005</v>
      </c>
      <c r="H7" s="24">
        <v>1187.95686</v>
      </c>
      <c r="I7" s="24">
        <v>1091</v>
      </c>
      <c r="J7" s="13">
        <v>1137</v>
      </c>
      <c r="K7" s="23">
        <v>259.96767</v>
      </c>
      <c r="L7" s="24">
        <v>268.08213000000001</v>
      </c>
      <c r="M7" s="24">
        <v>222.9502</v>
      </c>
      <c r="N7" s="24">
        <v>436.95686000000001</v>
      </c>
      <c r="O7" s="24">
        <v>277.04401999999999</v>
      </c>
      <c r="P7" s="24">
        <v>265.69044000000002</v>
      </c>
      <c r="Q7" s="24">
        <v>279.26553999999993</v>
      </c>
      <c r="R7" s="24">
        <v>268.99999999999994</v>
      </c>
      <c r="S7" s="12">
        <v>263</v>
      </c>
      <c r="T7" s="12">
        <v>286</v>
      </c>
      <c r="U7" s="12">
        <v>287</v>
      </c>
      <c r="V7" s="12">
        <v>301</v>
      </c>
      <c r="W7" s="14">
        <v>199.40640999999999</v>
      </c>
      <c r="X7" s="14">
        <v>212.58647000000002</v>
      </c>
      <c r="Y7" s="15">
        <v>197.82763</v>
      </c>
    </row>
    <row r="8" spans="1:25">
      <c r="A8" s="2"/>
      <c r="B8" s="36" t="s">
        <v>312</v>
      </c>
      <c r="C8" s="23">
        <v>2935</v>
      </c>
      <c r="D8" s="24">
        <v>4200</v>
      </c>
      <c r="E8" s="24">
        <v>4881</v>
      </c>
      <c r="F8" s="24">
        <v>5224</v>
      </c>
      <c r="G8" s="24">
        <v>6543.4115000000002</v>
      </c>
      <c r="H8" s="24">
        <v>4812.6897900000004</v>
      </c>
      <c r="I8" s="24">
        <v>5851</v>
      </c>
      <c r="J8" s="13">
        <v>5828</v>
      </c>
      <c r="K8" s="23">
        <v>1318.57331</v>
      </c>
      <c r="L8" s="24">
        <v>1176.7946700000005</v>
      </c>
      <c r="M8" s="24">
        <v>1310.6320199999998</v>
      </c>
      <c r="N8" s="24">
        <v>1006.6897900000006</v>
      </c>
      <c r="O8" s="24">
        <v>1095.26748</v>
      </c>
      <c r="P8" s="24">
        <v>1430.4847</v>
      </c>
      <c r="Q8" s="24">
        <v>1673.24782</v>
      </c>
      <c r="R8" s="24">
        <v>1651.9999999999995</v>
      </c>
      <c r="S8" s="12">
        <v>1484</v>
      </c>
      <c r="T8" s="12">
        <v>1376</v>
      </c>
      <c r="U8" s="12">
        <v>1443</v>
      </c>
      <c r="V8" s="12">
        <v>1525</v>
      </c>
      <c r="W8" s="14">
        <v>1467.7611400000001</v>
      </c>
      <c r="X8" s="14">
        <v>1444.2425999999996</v>
      </c>
      <c r="Y8" s="15">
        <v>1406.0803800000008</v>
      </c>
    </row>
    <row r="9" spans="1:25" ht="16.5">
      <c r="A9" s="2"/>
      <c r="B9" s="36" t="s">
        <v>313</v>
      </c>
      <c r="C9" s="23">
        <v>626</v>
      </c>
      <c r="D9" s="24">
        <v>616</v>
      </c>
      <c r="E9" s="24">
        <v>592</v>
      </c>
      <c r="F9" s="24">
        <v>603</v>
      </c>
      <c r="G9" s="24">
        <v>500.40384</v>
      </c>
      <c r="H9" s="24">
        <v>1333.8536199999999</v>
      </c>
      <c r="I9" s="24">
        <v>745</v>
      </c>
      <c r="J9" s="13">
        <v>666</v>
      </c>
      <c r="K9" s="23">
        <v>267.346</v>
      </c>
      <c r="L9" s="24">
        <v>256.07209</v>
      </c>
      <c r="M9" s="24">
        <v>209.58190999999999</v>
      </c>
      <c r="N9" s="24">
        <v>600.85361999999986</v>
      </c>
      <c r="O9" s="24">
        <v>144.75407999999999</v>
      </c>
      <c r="P9" s="24">
        <v>197.22951</v>
      </c>
      <c r="Q9" s="24">
        <v>221.01641000000001</v>
      </c>
      <c r="R9" s="24">
        <v>182.00000000000006</v>
      </c>
      <c r="S9" s="12">
        <v>177</v>
      </c>
      <c r="T9" s="12">
        <v>174.39595000000003</v>
      </c>
      <c r="U9" s="12">
        <v>153.60404999999997</v>
      </c>
      <c r="V9" s="12">
        <v>161.00000000000006</v>
      </c>
      <c r="W9" s="14">
        <v>117.29806000000001</v>
      </c>
      <c r="X9" s="14">
        <v>126.78919</v>
      </c>
      <c r="Y9" s="15">
        <v>131.44441999999995</v>
      </c>
    </row>
    <row r="10" spans="1:25">
      <c r="A10" s="2"/>
      <c r="B10" s="36" t="s">
        <v>314</v>
      </c>
      <c r="C10" s="23">
        <v>147</v>
      </c>
      <c r="D10" s="24">
        <v>184</v>
      </c>
      <c r="E10" s="24">
        <v>180</v>
      </c>
      <c r="F10" s="24">
        <v>178</v>
      </c>
      <c r="G10" s="24">
        <v>244.39499999999998</v>
      </c>
      <c r="H10" s="24">
        <v>44.501850000000019</v>
      </c>
      <c r="I10" s="24">
        <v>1160</v>
      </c>
      <c r="J10" s="13">
        <v>657</v>
      </c>
      <c r="K10" s="23">
        <v>9.4005999999999972</v>
      </c>
      <c r="L10" s="24">
        <v>82.13355</v>
      </c>
      <c r="M10" s="24">
        <v>1.4658500000000032</v>
      </c>
      <c r="N10" s="24">
        <v>-48.498149999999981</v>
      </c>
      <c r="O10" s="24">
        <v>30.28396</v>
      </c>
      <c r="P10" s="24">
        <v>61.617629999999998</v>
      </c>
      <c r="Q10" s="24">
        <v>68.098410000000001</v>
      </c>
      <c r="R10" s="24">
        <v>1000</v>
      </c>
      <c r="S10" s="12">
        <v>70</v>
      </c>
      <c r="T10" s="12">
        <v>47</v>
      </c>
      <c r="U10" s="12">
        <v>74</v>
      </c>
      <c r="V10" s="12">
        <v>466</v>
      </c>
      <c r="W10" s="14">
        <v>150.6644</v>
      </c>
      <c r="X10" s="14">
        <v>52.455009999999959</v>
      </c>
      <c r="Y10" s="15">
        <v>110.84419000000003</v>
      </c>
    </row>
    <row r="11" spans="1:25">
      <c r="A11" s="2"/>
      <c r="B11" s="36" t="s">
        <v>315</v>
      </c>
      <c r="C11" s="23">
        <v>387</v>
      </c>
      <c r="D11" s="24">
        <v>1330</v>
      </c>
      <c r="E11" s="24">
        <v>2111</v>
      </c>
      <c r="F11" s="24">
        <v>604</v>
      </c>
      <c r="G11" s="24">
        <v>366</v>
      </c>
      <c r="H11" s="24">
        <v>645.86742000000004</v>
      </c>
      <c r="I11" s="24">
        <v>532</v>
      </c>
      <c r="J11" s="13">
        <v>540</v>
      </c>
      <c r="K11" s="23">
        <v>141.02092999999999</v>
      </c>
      <c r="L11" s="24">
        <v>168.61422000000002</v>
      </c>
      <c r="M11" s="24">
        <v>123.36484999999996</v>
      </c>
      <c r="N11" s="24">
        <v>212.86742000000001</v>
      </c>
      <c r="O11" s="24">
        <v>146.54158000000001</v>
      </c>
      <c r="P11" s="24">
        <v>95.080500000000029</v>
      </c>
      <c r="Q11" s="24">
        <v>189.37791999999996</v>
      </c>
      <c r="R11" s="24">
        <v>101</v>
      </c>
      <c r="S11" s="12">
        <v>126</v>
      </c>
      <c r="T11" s="12">
        <v>76.952629999999999</v>
      </c>
      <c r="U11" s="12">
        <v>224.04737</v>
      </c>
      <c r="V11" s="12">
        <v>113</v>
      </c>
      <c r="W11" s="14">
        <v>152.42337000000003</v>
      </c>
      <c r="X11" s="14">
        <v>157.45900000000006</v>
      </c>
      <c r="Y11" s="15">
        <v>314.24416999999988</v>
      </c>
    </row>
    <row r="12" spans="1:25">
      <c r="A12" s="2"/>
      <c r="B12" s="36" t="s">
        <v>316</v>
      </c>
      <c r="C12" s="23">
        <v>5396</v>
      </c>
      <c r="D12" s="24">
        <v>8938</v>
      </c>
      <c r="E12" s="24">
        <v>5345</v>
      </c>
      <c r="F12" s="24">
        <v>12968</v>
      </c>
      <c r="G12" s="24">
        <v>6897</v>
      </c>
      <c r="H12" s="24">
        <v>5333.5015000000003</v>
      </c>
      <c r="I12" s="24">
        <v>3760</v>
      </c>
      <c r="J12" s="13">
        <v>6636</v>
      </c>
      <c r="K12" s="23">
        <v>1092.4348399999999</v>
      </c>
      <c r="L12" s="24">
        <v>1612.4009800000003</v>
      </c>
      <c r="M12" s="24">
        <v>748.16417999999976</v>
      </c>
      <c r="N12" s="24">
        <v>1880.5015000000003</v>
      </c>
      <c r="O12" s="24">
        <v>513.57245999999998</v>
      </c>
      <c r="P12" s="24">
        <v>1009.3451199999998</v>
      </c>
      <c r="Q12" s="24">
        <v>883.0824200000003</v>
      </c>
      <c r="R12" s="24">
        <v>1354</v>
      </c>
      <c r="S12" s="12">
        <v>1069</v>
      </c>
      <c r="T12" s="12">
        <v>2993.71668</v>
      </c>
      <c r="U12" s="12">
        <v>677.28332</v>
      </c>
      <c r="V12" s="12">
        <v>1895.9999999999995</v>
      </c>
      <c r="W12" s="14">
        <v>1251.7335700000001</v>
      </c>
      <c r="X12" s="14">
        <v>1931.6804799999998</v>
      </c>
      <c r="Y12" s="15">
        <v>1271.4814100000008</v>
      </c>
    </row>
    <row r="13" spans="1:25">
      <c r="A13" s="2"/>
      <c r="B13" s="36" t="s">
        <v>317</v>
      </c>
      <c r="C13" s="23">
        <v>2609</v>
      </c>
      <c r="D13" s="24">
        <v>3553</v>
      </c>
      <c r="E13" s="24">
        <v>4073</v>
      </c>
      <c r="F13" s="24">
        <v>3943</v>
      </c>
      <c r="G13" s="24">
        <v>2445.8979399999998</v>
      </c>
      <c r="H13" s="24">
        <v>1935.5192199999999</v>
      </c>
      <c r="I13" s="24">
        <v>3335</v>
      </c>
      <c r="J13" s="13">
        <v>5640</v>
      </c>
      <c r="K13" s="23">
        <v>633.67597999999998</v>
      </c>
      <c r="L13" s="24">
        <v>718.88403999999991</v>
      </c>
      <c r="M13" s="24">
        <v>256.43998000000011</v>
      </c>
      <c r="N13" s="24">
        <v>326.5192199999999</v>
      </c>
      <c r="O13" s="24">
        <v>291.09922999999998</v>
      </c>
      <c r="P13" s="24">
        <v>634.67482999999993</v>
      </c>
      <c r="Q13" s="24">
        <v>749.22594000000004</v>
      </c>
      <c r="R13" s="24">
        <v>1660.0000000000002</v>
      </c>
      <c r="S13" s="12">
        <v>896</v>
      </c>
      <c r="T13" s="12">
        <v>637</v>
      </c>
      <c r="U13" s="12">
        <v>1370</v>
      </c>
      <c r="V13" s="12">
        <v>2737</v>
      </c>
      <c r="W13" s="14">
        <v>806.40671000000009</v>
      </c>
      <c r="X13" s="14">
        <v>1319.5775100000001</v>
      </c>
      <c r="Y13" s="15">
        <v>787.52992999999969</v>
      </c>
    </row>
    <row r="14" spans="1:25">
      <c r="A14" s="2"/>
      <c r="B14" s="36" t="s">
        <v>318</v>
      </c>
      <c r="C14" s="23">
        <v>340</v>
      </c>
      <c r="D14" s="24">
        <v>1443</v>
      </c>
      <c r="E14" s="24">
        <v>260</v>
      </c>
      <c r="F14" s="24">
        <v>1746</v>
      </c>
      <c r="G14" s="24">
        <v>664.22500000000002</v>
      </c>
      <c r="H14" s="24">
        <v>1047.7682199999999</v>
      </c>
      <c r="I14" s="24">
        <v>2040</v>
      </c>
      <c r="J14" s="13">
        <v>1420</v>
      </c>
      <c r="K14" s="23">
        <v>145.75398000000001</v>
      </c>
      <c r="L14" s="24">
        <v>233.26806999999997</v>
      </c>
      <c r="M14" s="24">
        <v>168.97795000000002</v>
      </c>
      <c r="N14" s="24">
        <v>499.76821999999999</v>
      </c>
      <c r="O14" s="24">
        <v>286.08988999999997</v>
      </c>
      <c r="P14" s="24">
        <v>385.54412000000002</v>
      </c>
      <c r="Q14" s="24">
        <v>385.36599000000001</v>
      </c>
      <c r="R14" s="24">
        <v>983</v>
      </c>
      <c r="S14" s="12">
        <v>312</v>
      </c>
      <c r="T14" s="12">
        <v>309.14999999999998</v>
      </c>
      <c r="U14" s="12">
        <v>262.85000000000002</v>
      </c>
      <c r="V14" s="12">
        <v>536.00000000000011</v>
      </c>
      <c r="W14" s="14">
        <v>209.87788</v>
      </c>
      <c r="X14" s="14">
        <v>561.74986999999999</v>
      </c>
      <c r="Y14" s="15">
        <v>559.82029999999997</v>
      </c>
    </row>
    <row r="15" spans="1:25">
      <c r="A15" s="2"/>
      <c r="B15" s="36" t="s">
        <v>319</v>
      </c>
      <c r="C15" s="23">
        <v>361</v>
      </c>
      <c r="D15" s="24">
        <v>361</v>
      </c>
      <c r="E15" s="24">
        <v>377</v>
      </c>
      <c r="F15" s="24">
        <v>417</v>
      </c>
      <c r="G15" s="24">
        <v>391.05725999999999</v>
      </c>
      <c r="H15" s="24">
        <v>385.36315000000002</v>
      </c>
      <c r="I15" s="24">
        <v>408</v>
      </c>
      <c r="J15" s="13">
        <v>466</v>
      </c>
      <c r="K15" s="23">
        <v>100.97472</v>
      </c>
      <c r="L15" s="24">
        <v>88.025189999999995</v>
      </c>
      <c r="M15" s="24">
        <v>70.000090000000014</v>
      </c>
      <c r="N15" s="24">
        <v>126.36315</v>
      </c>
      <c r="O15" s="24">
        <v>89.256869999999992</v>
      </c>
      <c r="P15" s="24">
        <v>82.574000000000012</v>
      </c>
      <c r="Q15" s="24">
        <v>101.16913</v>
      </c>
      <c r="R15" s="24">
        <v>135</v>
      </c>
      <c r="S15" s="12">
        <v>78</v>
      </c>
      <c r="T15" s="12">
        <v>144</v>
      </c>
      <c r="U15" s="12">
        <v>117</v>
      </c>
      <c r="V15" s="12">
        <v>127</v>
      </c>
      <c r="W15" s="14">
        <v>117.78209</v>
      </c>
      <c r="X15" s="14">
        <v>116.85571</v>
      </c>
      <c r="Y15" s="15">
        <v>130.76569999999995</v>
      </c>
    </row>
    <row r="16" spans="1:25">
      <c r="A16" s="2"/>
      <c r="B16" s="36" t="s">
        <v>320</v>
      </c>
      <c r="C16" s="23">
        <v>2609</v>
      </c>
      <c r="D16" s="24">
        <v>2027</v>
      </c>
      <c r="E16" s="24">
        <v>647</v>
      </c>
      <c r="F16" s="24">
        <v>99</v>
      </c>
      <c r="G16" s="24">
        <v>31.344999999999999</v>
      </c>
      <c r="H16" s="24">
        <v>36.824190000000002</v>
      </c>
      <c r="I16" s="24">
        <v>1</v>
      </c>
      <c r="J16" s="13">
        <v>0</v>
      </c>
      <c r="K16" s="23">
        <v>0.31077999999999995</v>
      </c>
      <c r="L16" s="24">
        <v>0</v>
      </c>
      <c r="M16" s="24">
        <v>31.689219999999999</v>
      </c>
      <c r="N16" s="24">
        <v>4.8241900000000015</v>
      </c>
      <c r="O16" s="24">
        <v>0</v>
      </c>
      <c r="P16" s="24">
        <v>0</v>
      </c>
      <c r="Q16" s="24">
        <v>0</v>
      </c>
      <c r="R16" s="24">
        <v>1</v>
      </c>
      <c r="S16" s="12">
        <v>0</v>
      </c>
      <c r="T16" s="12">
        <v>0</v>
      </c>
      <c r="U16" s="12">
        <v>0</v>
      </c>
      <c r="V16" s="12">
        <v>0</v>
      </c>
      <c r="W16" s="14">
        <v>1</v>
      </c>
      <c r="X16" s="14">
        <v>0.89399999999999991</v>
      </c>
      <c r="Y16" s="15">
        <v>5.44191</v>
      </c>
    </row>
    <row r="17" spans="1:25">
      <c r="A17" s="2"/>
      <c r="B17" s="36" t="s">
        <v>321</v>
      </c>
      <c r="C17" s="23">
        <v>958</v>
      </c>
      <c r="D17" s="24">
        <v>817</v>
      </c>
      <c r="E17" s="24">
        <v>791</v>
      </c>
      <c r="F17" s="24">
        <v>900</v>
      </c>
      <c r="G17" s="24">
        <v>1046.4000000000001</v>
      </c>
      <c r="H17" s="24">
        <v>787.25613999999996</v>
      </c>
      <c r="I17" s="24">
        <v>486</v>
      </c>
      <c r="J17" s="13">
        <v>604</v>
      </c>
      <c r="K17" s="23">
        <v>239.36305999999999</v>
      </c>
      <c r="L17" s="24">
        <v>155.66583</v>
      </c>
      <c r="M17" s="24">
        <v>-28.02888999999999</v>
      </c>
      <c r="N17" s="24">
        <v>420.2561399999999</v>
      </c>
      <c r="O17" s="24">
        <v>90.166279999999986</v>
      </c>
      <c r="P17" s="24">
        <v>74.83347000000002</v>
      </c>
      <c r="Q17" s="24">
        <v>75.000250000000008</v>
      </c>
      <c r="R17" s="24">
        <v>246</v>
      </c>
      <c r="S17" s="12">
        <v>79</v>
      </c>
      <c r="T17" s="12">
        <v>153</v>
      </c>
      <c r="U17" s="12">
        <v>101</v>
      </c>
      <c r="V17" s="12">
        <v>271</v>
      </c>
      <c r="W17" s="14">
        <v>109.66811</v>
      </c>
      <c r="X17" s="14">
        <v>277.10917000000001</v>
      </c>
      <c r="Y17" s="15">
        <v>152.39868000000001</v>
      </c>
    </row>
    <row r="18" spans="1:25">
      <c r="A18" s="2"/>
      <c r="B18" s="37" t="s">
        <v>261</v>
      </c>
      <c r="C18" s="38">
        <v>1033</v>
      </c>
      <c r="D18" s="39">
        <v>2659</v>
      </c>
      <c r="E18" s="39">
        <v>2321</v>
      </c>
      <c r="F18" s="39">
        <v>3066</v>
      </c>
      <c r="G18" s="39">
        <v>4185.8744299999998</v>
      </c>
      <c r="H18" s="39">
        <v>4134.1234300000069</v>
      </c>
      <c r="I18" s="39">
        <v>4939</v>
      </c>
      <c r="J18" s="31">
        <v>5761</v>
      </c>
      <c r="K18" s="38">
        <v>960.14557999999988</v>
      </c>
      <c r="L18" s="39">
        <v>1243.3895600000001</v>
      </c>
      <c r="M18" s="39">
        <v>303.46485999999999</v>
      </c>
      <c r="N18" s="39">
        <v>1627.1234299999996</v>
      </c>
      <c r="O18" s="39">
        <v>1080.13202</v>
      </c>
      <c r="P18" s="39">
        <v>744.72856999999988</v>
      </c>
      <c r="Q18" s="39">
        <v>1945.13941</v>
      </c>
      <c r="R18" s="39">
        <v>1169.0000000000002</v>
      </c>
      <c r="S18" s="28">
        <v>2263</v>
      </c>
      <c r="T18" s="28">
        <v>1025.3556600000002</v>
      </c>
      <c r="U18" s="28">
        <v>793.64433999999994</v>
      </c>
      <c r="V18" s="28">
        <v>1679</v>
      </c>
      <c r="W18" s="29">
        <v>1000.7756400000017</v>
      </c>
      <c r="X18" s="29">
        <v>997.62741081300805</v>
      </c>
      <c r="Y18" s="30">
        <v>990.52075918699188</v>
      </c>
    </row>
    <row r="19" spans="1:25">
      <c r="A19" s="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21"/>
      <c r="U19" s="21"/>
      <c r="V19" s="21"/>
      <c r="W19" s="21"/>
      <c r="X19" s="21"/>
      <c r="Y19" s="21"/>
    </row>
    <row r="20" spans="1:25" ht="22.5" customHeight="1">
      <c r="A20" s="2"/>
      <c r="B20" s="145" t="s">
        <v>322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40"/>
      <c r="T20" s="40"/>
      <c r="U20" s="40"/>
      <c r="V20" s="40"/>
      <c r="W20" s="40"/>
      <c r="X20" s="40"/>
      <c r="Y20" s="40"/>
    </row>
    <row r="21" spans="1:25"/>
  </sheetData>
  <mergeCells count="4">
    <mergeCell ref="B3:B4"/>
    <mergeCell ref="C3:J3"/>
    <mergeCell ref="K3:W3"/>
    <mergeCell ref="B20:R2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263484a-4811-448b-b935-4ccfcdbbdeea" origin="userSelected">
  <element uid="697367d0-0d11-4d4e-80a2-256155fcabe6" value=""/>
  <element uid="d9569de3-fae5-4e2d-a5c1-e0a5a3c84173" value=""/>
</sisl>
</file>

<file path=customXml/itemProps1.xml><?xml version="1.0" encoding="utf-8"?>
<ds:datastoreItem xmlns:ds="http://schemas.openxmlformats.org/officeDocument/2006/customXml" ds:itemID="{825E8989-2F49-4BFE-9291-1449578AEE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Tytułowa_Cover</vt:lpstr>
      <vt:lpstr>Bilans_Balance Sheet</vt:lpstr>
      <vt:lpstr>Rachunek wyników_P&amp;L</vt:lpstr>
      <vt:lpstr>Przepływy pieniężne_Cash Flows</vt:lpstr>
      <vt:lpstr>Koszty świadczeń pracowniczych</vt:lpstr>
      <vt:lpstr>Usługi obce</vt:lpstr>
      <vt:lpstr>'Bilans_Balance Sheet'!Obszar_wydruku</vt:lpstr>
      <vt:lpstr>'Przepływy pieniężne_Cash Flows'!Obszar_wydruku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Szczygielski Paweł</dc:creator>
  <cp:keywords>#Kategoria: [Wewnętrzne/Nie zawiera danych osobowych]# </cp:keywords>
  <dc:description/>
  <cp:lastModifiedBy>Michał Błasiński</cp:lastModifiedBy>
  <cp:revision/>
  <dcterms:created xsi:type="dcterms:W3CDTF">2015-10-29T11:12:22Z</dcterms:created>
  <dcterms:modified xsi:type="dcterms:W3CDTF">2025-02-03T12:18:28Z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3802c91c-622f-481d-aa61-0fd618be8b54</vt:lpwstr>
  </property>
  <property fmtid="{D5CDD505-2E9C-101B-9397-08002B2CF9AE}" pid="3" name="bjSaver">
    <vt:lpwstr>HqXTldJvstg8HRqnOwmj7o/8afA0MUuz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policy="9263484a-4811-448b-b935-4ccfcdbbdeea" origin="userSelected" xmlns="http://www.boldonj</vt:lpwstr>
  </property>
  <property fmtid="{D5CDD505-2E9C-101B-9397-08002B2CF9AE}" pid="5" name="bjDocumentLabelXML-0">
    <vt:lpwstr>ames.com/2008/01/sie/internal/label"&gt;&lt;element uid="697367d0-0d11-4d4e-80a2-256155fcabe6" value="" /&gt;&lt;element uid="d9569de3-fae5-4e2d-a5c1-e0a5a3c84173" value="" /&gt;&lt;/sisl&gt;</vt:lpwstr>
  </property>
  <property fmtid="{D5CDD505-2E9C-101B-9397-08002B2CF9AE}" pid="6" name="bjDocumentSecurityLabel">
    <vt:lpwstr>Kategoria: Wewnętrzne/Nie zawiera danych osobowych</vt:lpwstr>
  </property>
</Properties>
</file>